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K:\マイドライブ\02アンコン事業部\アンコン令和5年\"/>
    </mc:Choice>
  </mc:AlternateContent>
  <xr:revisionPtr revIDLastSave="0" documentId="13_ncr:1_{048EC488-2C89-47EF-8874-CF6B6256436A}" xr6:coauthVersionLast="47" xr6:coauthVersionMax="47" xr10:uidLastSave="{00000000-0000-0000-0000-000000000000}"/>
  <bookViews>
    <workbookView xWindow="-120" yWindow="-120" windowWidth="29040" windowHeight="15840" activeTab="1" xr2:uid="{00000000-000D-0000-FFFF-FFFF00000000}"/>
  </bookViews>
  <sheets>
    <sheet name="   説明   " sheetId="1" r:id="rId1"/>
    <sheet name="記入シート" sheetId="2" r:id="rId2"/>
    <sheet name="（例）記入シート " sheetId="3" r:id="rId3"/>
    <sheet name="印刷シートA" sheetId="4" r:id="rId4"/>
    <sheet name="印刷シートB" sheetId="5" r:id="rId5"/>
    <sheet name="印刷シートC" sheetId="6" r:id="rId6"/>
    <sheet name="印刷シート（負担金等）" sheetId="7" r:id="rId7"/>
    <sheet name="（例）印刷シートA" sheetId="8" r:id="rId8"/>
    <sheet name="（例）印刷シート（負担金等）" sheetId="9" r:id="rId9"/>
    <sheet name="データシート" sheetId="10" r:id="rId10"/>
    <sheet name="(例）データシート" sheetId="11" r:id="rId11"/>
  </sheets>
  <definedNames>
    <definedName name="_xlnm.Print_Area" localSheetId="6">'印刷シート（負担金等）'!$A$1:$S$39</definedName>
    <definedName name="_xlnm.Print_Area" localSheetId="3">印刷シートA!$A$1:$S$38</definedName>
    <definedName name="_xlnm.Print_Area" localSheetId="4">印刷シートB!$A$1:$S$41</definedName>
    <definedName name="_xlnm.Print_Area" localSheetId="5">印刷シートC!$A$1:$S$41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5" roundtripDataSignature="AMtx7miG7UKMSH5L88r4zFgrQ+4ejS96sQ=="/>
    </ext>
  </extLst>
</workbook>
</file>

<file path=xl/calcChain.xml><?xml version="1.0" encoding="utf-8"?>
<calcChain xmlns="http://schemas.openxmlformats.org/spreadsheetml/2006/main">
  <c r="K3" i="10" l="1"/>
  <c r="AP3" i="10"/>
  <c r="C19" i="4" s="1"/>
  <c r="D19" i="4" s="1"/>
  <c r="R26" i="2"/>
  <c r="C4" i="3"/>
  <c r="A2" i="3"/>
  <c r="AA5" i="10"/>
  <c r="P14" i="6" s="1"/>
  <c r="S5" i="10"/>
  <c r="S4" i="10"/>
  <c r="C12" i="5" s="1"/>
  <c r="R5" i="10"/>
  <c r="C13" i="6" s="1"/>
  <c r="R4" i="10"/>
  <c r="C13" i="5" s="1"/>
  <c r="S3" i="10"/>
  <c r="C12" i="4" s="1"/>
  <c r="R3" i="10"/>
  <c r="C13" i="4" s="1"/>
  <c r="AI5" i="10"/>
  <c r="P15" i="6" s="1"/>
  <c r="AI4" i="10"/>
  <c r="P15" i="5" s="1"/>
  <c r="AP5" i="10"/>
  <c r="C19" i="6" s="1"/>
  <c r="D19" i="6" s="1"/>
  <c r="AP4" i="10"/>
  <c r="C19" i="5" s="1"/>
  <c r="D19" i="5" s="1"/>
  <c r="D31" i="7"/>
  <c r="J32" i="6"/>
  <c r="J32" i="5"/>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B5" i="11" s="1"/>
  <c r="F5" i="11"/>
  <c r="C5" i="11"/>
  <c r="AP4" i="11"/>
  <c r="AO4" i="11"/>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J4" i="11"/>
  <c r="I4" i="11"/>
  <c r="H4" i="11"/>
  <c r="G4" i="11"/>
  <c r="B4" i="11" s="1"/>
  <c r="C4" i="11"/>
  <c r="AZ3" i="11"/>
  <c r="AY3" i="11"/>
  <c r="AX3" i="11"/>
  <c r="AW3" i="11"/>
  <c r="AV3" i="11"/>
  <c r="F23" i="8" s="1"/>
  <c r="AU3" i="11"/>
  <c r="C22" i="8" s="1"/>
  <c r="AT3" i="11"/>
  <c r="D21" i="8" s="1"/>
  <c r="AS3" i="11"/>
  <c r="N23" i="8" s="1"/>
  <c r="AR3" i="11"/>
  <c r="N16" i="9" s="1"/>
  <c r="AQ3" i="11"/>
  <c r="H10" i="9" s="1"/>
  <c r="N10" i="9" s="1"/>
  <c r="AP3" i="11"/>
  <c r="C19" i="8" s="1"/>
  <c r="D19" i="8" s="1"/>
  <c r="AO3" i="11"/>
  <c r="C18" i="8" s="1"/>
  <c r="AN3" i="11"/>
  <c r="AM3" i="11"/>
  <c r="AL3" i="11"/>
  <c r="AK3" i="11"/>
  <c r="C16" i="8" s="1"/>
  <c r="AJ3" i="11"/>
  <c r="AI3" i="11"/>
  <c r="N15" i="8" s="1"/>
  <c r="AH3" i="11"/>
  <c r="P15" i="8" s="1"/>
  <c r="AG3" i="11"/>
  <c r="AF3" i="11"/>
  <c r="L15" i="8" s="1"/>
  <c r="AE3" i="11"/>
  <c r="F15" i="8" s="1"/>
  <c r="AD3" i="11"/>
  <c r="H15" i="8" s="1"/>
  <c r="AC3" i="11"/>
  <c r="C15" i="8" s="1"/>
  <c r="AB3" i="11"/>
  <c r="P14" i="8" s="1"/>
  <c r="AA3" i="11"/>
  <c r="N14" i="8" s="1"/>
  <c r="Z3" i="11"/>
  <c r="L14" i="8" s="1"/>
  <c r="Y3" i="11"/>
  <c r="X3" i="11"/>
  <c r="W3" i="11"/>
  <c r="V3" i="11"/>
  <c r="U3" i="11"/>
  <c r="C14" i="8" s="1"/>
  <c r="T3" i="11"/>
  <c r="S3" i="11"/>
  <c r="C12" i="8" s="1"/>
  <c r="R3" i="11"/>
  <c r="C13" i="8" s="1"/>
  <c r="Q3" i="11"/>
  <c r="P3" i="11"/>
  <c r="O3" i="11"/>
  <c r="C11" i="8" s="1"/>
  <c r="N3" i="11"/>
  <c r="C9" i="8" s="1"/>
  <c r="M3" i="11"/>
  <c r="C7" i="8" s="1"/>
  <c r="L3" i="11"/>
  <c r="C8" i="8" s="1"/>
  <c r="K3" i="11"/>
  <c r="N6" i="8" s="1"/>
  <c r="J3" i="11"/>
  <c r="M18" i="8" s="1"/>
  <c r="I3" i="11"/>
  <c r="H3" i="11"/>
  <c r="G3" i="11"/>
  <c r="E3" i="11"/>
  <c r="C5" i="9" s="1"/>
  <c r="D3" i="11"/>
  <c r="C6" i="9" s="1"/>
  <c r="C3" i="11"/>
  <c r="B3" i="11"/>
  <c r="L3" i="8" s="1"/>
  <c r="A1" i="11"/>
  <c r="AO5" i="10"/>
  <c r="AN5" i="10"/>
  <c r="D18" i="6" s="1"/>
  <c r="AM5" i="10"/>
  <c r="M16" i="6" s="1"/>
  <c r="AL5" i="10"/>
  <c r="I16" i="6" s="1"/>
  <c r="AK5" i="10"/>
  <c r="C16" i="6" s="1"/>
  <c r="AJ5" i="10"/>
  <c r="N15" i="6" s="1"/>
  <c r="AH5" i="10"/>
  <c r="J15" i="6" s="1"/>
  <c r="AG5" i="10"/>
  <c r="L15" i="6" s="1"/>
  <c r="AF5" i="10"/>
  <c r="F15" i="6" s="1"/>
  <c r="AE5" i="10"/>
  <c r="H15" i="6" s="1"/>
  <c r="AD5" i="10"/>
  <c r="C15" i="6" s="1"/>
  <c r="AC5" i="10"/>
  <c r="D15" i="6" s="1"/>
  <c r="AB5" i="10"/>
  <c r="N14" i="6" s="1"/>
  <c r="Z5" i="10"/>
  <c r="J14" i="6" s="1"/>
  <c r="Y5" i="10"/>
  <c r="L14" i="6" s="1"/>
  <c r="X5" i="10"/>
  <c r="F14" i="6" s="1"/>
  <c r="W5" i="10"/>
  <c r="H14" i="6" s="1"/>
  <c r="V5" i="10"/>
  <c r="C14" i="6" s="1"/>
  <c r="U5" i="10"/>
  <c r="D14" i="6" s="1"/>
  <c r="T5" i="10"/>
  <c r="Q5" i="10"/>
  <c r="J10" i="6" s="1"/>
  <c r="P5" i="10"/>
  <c r="C10" i="6" s="1"/>
  <c r="O5" i="10"/>
  <c r="C11" i="6" s="1"/>
  <c r="N5" i="10"/>
  <c r="C9" i="6" s="1"/>
  <c r="M5" i="10"/>
  <c r="C7" i="6" s="1"/>
  <c r="L5" i="10"/>
  <c r="C8" i="6" s="1"/>
  <c r="J5" i="10"/>
  <c r="N6" i="6" s="1"/>
  <c r="I5" i="10"/>
  <c r="M18" i="6" s="1"/>
  <c r="H5" i="10"/>
  <c r="L6" i="6" s="1"/>
  <c r="G5" i="10"/>
  <c r="J6" i="6" s="1"/>
  <c r="F5" i="10"/>
  <c r="H6" i="6" s="1"/>
  <c r="E5" i="10"/>
  <c r="D5" i="10"/>
  <c r="C5" i="6" s="1"/>
  <c r="C5" i="10"/>
  <c r="C6" i="6" s="1"/>
  <c r="B5" i="10"/>
  <c r="L3" i="6" s="1"/>
  <c r="AO4" i="10"/>
  <c r="AN4" i="10"/>
  <c r="D18" i="5" s="1"/>
  <c r="AM4" i="10"/>
  <c r="M16" i="5" s="1"/>
  <c r="AL4" i="10"/>
  <c r="I16" i="5" s="1"/>
  <c r="AK4" i="10"/>
  <c r="C16" i="5" s="1"/>
  <c r="AJ4" i="10"/>
  <c r="N15" i="5" s="1"/>
  <c r="AH4" i="10"/>
  <c r="J15" i="5" s="1"/>
  <c r="AG4" i="10"/>
  <c r="L15" i="5" s="1"/>
  <c r="AF4" i="10"/>
  <c r="F15" i="5" s="1"/>
  <c r="AE4" i="10"/>
  <c r="H15" i="5" s="1"/>
  <c r="AD4" i="10"/>
  <c r="C15" i="5" s="1"/>
  <c r="AC4" i="10"/>
  <c r="D15" i="5" s="1"/>
  <c r="AB4" i="10"/>
  <c r="N14" i="5" s="1"/>
  <c r="AA4" i="10"/>
  <c r="P14" i="5" s="1"/>
  <c r="Z4" i="10"/>
  <c r="J14" i="5" s="1"/>
  <c r="Y4" i="10"/>
  <c r="L14" i="5" s="1"/>
  <c r="X4" i="10"/>
  <c r="F14" i="5" s="1"/>
  <c r="W4" i="10"/>
  <c r="H14" i="5" s="1"/>
  <c r="V4" i="10"/>
  <c r="C14" i="5" s="1"/>
  <c r="U4" i="10"/>
  <c r="D14" i="5" s="1"/>
  <c r="T4" i="10"/>
  <c r="J12" i="5" s="1"/>
  <c r="Q4" i="10"/>
  <c r="J10" i="5" s="1"/>
  <c r="P4" i="10"/>
  <c r="C10" i="5" s="1"/>
  <c r="O4" i="10"/>
  <c r="C11" i="5" s="1"/>
  <c r="N4" i="10"/>
  <c r="C9" i="5" s="1"/>
  <c r="M4" i="10"/>
  <c r="C7" i="5" s="1"/>
  <c r="L4" i="10"/>
  <c r="C8" i="5" s="1"/>
  <c r="J4" i="10"/>
  <c r="N6" i="5" s="1"/>
  <c r="I4" i="10"/>
  <c r="M18" i="5" s="1"/>
  <c r="H4" i="10"/>
  <c r="L6" i="5" s="1"/>
  <c r="G4" i="10"/>
  <c r="J6" i="5" s="1"/>
  <c r="F4" i="10"/>
  <c r="H6" i="5" s="1"/>
  <c r="E4" i="10"/>
  <c r="D4" i="10"/>
  <c r="C5" i="5" s="1"/>
  <c r="C4" i="10"/>
  <c r="C6" i="5" s="1"/>
  <c r="B4" i="10"/>
  <c r="L3" i="5" s="1"/>
  <c r="AZ3" i="10"/>
  <c r="AY3" i="10"/>
  <c r="AX3" i="10"/>
  <c r="AW3" i="10"/>
  <c r="AV3" i="10"/>
  <c r="F23" i="5" s="1"/>
  <c r="AU3" i="10"/>
  <c r="C22" i="4" s="1"/>
  <c r="AT3" i="10"/>
  <c r="D21" i="6" s="1"/>
  <c r="AS3" i="10"/>
  <c r="N23" i="4" s="1"/>
  <c r="AR3" i="10"/>
  <c r="N21" i="6" s="1"/>
  <c r="AQ3" i="10"/>
  <c r="H10" i="7" s="1"/>
  <c r="N10" i="7" s="1"/>
  <c r="AO3" i="10"/>
  <c r="C18" i="4" s="1"/>
  <c r="AN3" i="10"/>
  <c r="D18" i="4" s="1"/>
  <c r="AM3" i="10"/>
  <c r="M16" i="4" s="1"/>
  <c r="AL3" i="10"/>
  <c r="I16" i="4" s="1"/>
  <c r="AK3" i="10"/>
  <c r="C16" i="4" s="1"/>
  <c r="AJ3" i="10"/>
  <c r="N15" i="4" s="1"/>
  <c r="AI3" i="10"/>
  <c r="P15" i="4" s="1"/>
  <c r="AH3" i="10"/>
  <c r="J15" i="4" s="1"/>
  <c r="AG3" i="10"/>
  <c r="L15" i="4" s="1"/>
  <c r="AF3" i="10"/>
  <c r="F15" i="4" s="1"/>
  <c r="AE3" i="10"/>
  <c r="H15" i="4" s="1"/>
  <c r="AD3" i="10"/>
  <c r="C15" i="4" s="1"/>
  <c r="AC3" i="10"/>
  <c r="D15" i="4" s="1"/>
  <c r="AB3" i="10"/>
  <c r="N14" i="4" s="1"/>
  <c r="AA3" i="10"/>
  <c r="P14" i="4" s="1"/>
  <c r="Z3" i="10"/>
  <c r="J14" i="4" s="1"/>
  <c r="Y3" i="10"/>
  <c r="L14" i="4" s="1"/>
  <c r="X3" i="10"/>
  <c r="F14" i="4" s="1"/>
  <c r="W3" i="10"/>
  <c r="H14" i="4" s="1"/>
  <c r="V3" i="10"/>
  <c r="C14" i="4" s="1"/>
  <c r="U3" i="10"/>
  <c r="D14" i="4" s="1"/>
  <c r="T3" i="10"/>
  <c r="J12" i="4" s="1"/>
  <c r="Q3" i="10"/>
  <c r="J10" i="4" s="1"/>
  <c r="P3" i="10"/>
  <c r="C10" i="4" s="1"/>
  <c r="O3" i="10"/>
  <c r="C11" i="4" s="1"/>
  <c r="N3" i="10"/>
  <c r="C9" i="4" s="1"/>
  <c r="M3" i="10"/>
  <c r="C7" i="4" s="1"/>
  <c r="L3" i="10"/>
  <c r="C8" i="4" s="1"/>
  <c r="J3" i="10"/>
  <c r="N6" i="4" s="1"/>
  <c r="I3" i="10"/>
  <c r="M18" i="4" s="1"/>
  <c r="H3" i="10"/>
  <c r="L6" i="4" s="1"/>
  <c r="G3" i="10"/>
  <c r="J6" i="4" s="1"/>
  <c r="F3" i="10"/>
  <c r="H6" i="4" s="1"/>
  <c r="E3" i="10"/>
  <c r="D3" i="10"/>
  <c r="C5" i="7" s="1"/>
  <c r="C3" i="10"/>
  <c r="C6" i="4" s="1"/>
  <c r="B3" i="10"/>
  <c r="L3" i="7" s="1"/>
  <c r="A1" i="10"/>
  <c r="B1" i="5" s="1"/>
  <c r="N18" i="9"/>
  <c r="G13" i="9"/>
  <c r="L3" i="9"/>
  <c r="D18" i="8"/>
  <c r="M16" i="8"/>
  <c r="I16" i="8"/>
  <c r="J15" i="8"/>
  <c r="J14" i="8"/>
  <c r="H14" i="8"/>
  <c r="F14" i="8"/>
  <c r="D14" i="8"/>
  <c r="J12" i="8"/>
  <c r="J10" i="8"/>
  <c r="C10" i="8"/>
  <c r="L6" i="8"/>
  <c r="J6" i="8"/>
  <c r="H6" i="8"/>
  <c r="C6" i="8"/>
  <c r="K22" i="7"/>
  <c r="I22" i="7"/>
  <c r="N18" i="7"/>
  <c r="F18" i="7"/>
  <c r="C17" i="7"/>
  <c r="N16" i="7"/>
  <c r="D16" i="7"/>
  <c r="M14" i="7"/>
  <c r="G14" i="7"/>
  <c r="M13" i="7"/>
  <c r="G13" i="7"/>
  <c r="H8" i="7"/>
  <c r="N8" i="7" s="1"/>
  <c r="P25" i="6"/>
  <c r="N25" i="6"/>
  <c r="L25" i="6"/>
  <c r="C18" i="6"/>
  <c r="J12" i="6"/>
  <c r="C12" i="6"/>
  <c r="P25" i="5"/>
  <c r="N25" i="5"/>
  <c r="L25" i="5"/>
  <c r="C18" i="5"/>
  <c r="R63" i="3"/>
  <c r="R62" i="3"/>
  <c r="X61" i="3"/>
  <c r="Y61" i="3" s="1"/>
  <c r="Z61" i="3" s="1"/>
  <c r="AA61" i="3" s="1"/>
  <c r="AB61" i="3" s="1"/>
  <c r="AC61" i="3" s="1"/>
  <c r="AD61" i="3" s="1"/>
  <c r="AE61" i="3" s="1"/>
  <c r="AF61" i="3" s="1"/>
  <c r="AG61" i="3" s="1"/>
  <c r="AH61" i="3" s="1"/>
  <c r="AI61" i="3" s="1"/>
  <c r="AJ61" i="3" s="1"/>
  <c r="AK61" i="3" s="1"/>
  <c r="AL61" i="3" s="1"/>
  <c r="AM61" i="3" s="1"/>
  <c r="AN61" i="3" s="1"/>
  <c r="AO61" i="3" s="1"/>
  <c r="AP61" i="3" s="1"/>
  <c r="AQ61" i="3" s="1"/>
  <c r="W61" i="3"/>
  <c r="R61" i="3"/>
  <c r="R60" i="3"/>
  <c r="R59" i="3"/>
  <c r="R58" i="3"/>
  <c r="R57" i="3"/>
  <c r="T56" i="3"/>
  <c r="S56" i="3"/>
  <c r="R56" i="3"/>
  <c r="T55" i="3"/>
  <c r="S55" i="3"/>
  <c r="R55" i="3"/>
  <c r="T54" i="3"/>
  <c r="S54" i="3"/>
  <c r="R54" i="3"/>
  <c r="T53" i="3"/>
  <c r="S53" i="3"/>
  <c r="R53" i="3"/>
  <c r="T52" i="3"/>
  <c r="S52" i="3"/>
  <c r="R52" i="3"/>
  <c r="T51" i="3"/>
  <c r="S51" i="3"/>
  <c r="R51" i="3"/>
  <c r="T50" i="3"/>
  <c r="S50" i="3"/>
  <c r="R50" i="3"/>
  <c r="T49" i="3"/>
  <c r="S49" i="3"/>
  <c r="R49" i="3"/>
  <c r="T48" i="3"/>
  <c r="S48" i="3"/>
  <c r="R48" i="3"/>
  <c r="T47" i="3"/>
  <c r="S47" i="3"/>
  <c r="R47" i="3"/>
  <c r="R46" i="3"/>
  <c r="R45" i="3"/>
  <c r="R44" i="3"/>
  <c r="R43" i="3"/>
  <c r="R42" i="3"/>
  <c r="R41" i="3"/>
  <c r="R40" i="3"/>
  <c r="R39" i="3"/>
  <c r="R38" i="3"/>
  <c r="R37" i="3"/>
  <c r="R36" i="3"/>
  <c r="R35" i="3"/>
  <c r="R34" i="3"/>
  <c r="R33" i="3"/>
  <c r="R32" i="3"/>
  <c r="T31" i="3"/>
  <c r="S31" i="3"/>
  <c r="R31" i="3"/>
  <c r="T30" i="3"/>
  <c r="T60" i="3" s="1"/>
  <c r="S30" i="3"/>
  <c r="S39" i="3" s="1"/>
  <c r="R30" i="3"/>
  <c r="V29" i="3"/>
  <c r="R25" i="3"/>
  <c r="R24" i="3"/>
  <c r="R23" i="3"/>
  <c r="R22" i="3"/>
  <c r="R21" i="3"/>
  <c r="R20" i="3"/>
  <c r="R19" i="3"/>
  <c r="R18" i="3"/>
  <c r="R17" i="3"/>
  <c r="R16" i="3"/>
  <c r="X15" i="3"/>
  <c r="W15" i="3"/>
  <c r="V15" i="3"/>
  <c r="R14" i="3"/>
  <c r="R13" i="3"/>
  <c r="R12" i="3"/>
  <c r="R64" i="2"/>
  <c r="R63" i="2"/>
  <c r="W62" i="2"/>
  <c r="X62" i="2" s="1"/>
  <c r="Y62" i="2" s="1"/>
  <c r="Z62" i="2" s="1"/>
  <c r="AA62" i="2" s="1"/>
  <c r="AB62" i="2" s="1"/>
  <c r="AC62" i="2" s="1"/>
  <c r="AD62" i="2" s="1"/>
  <c r="AE62" i="2" s="1"/>
  <c r="AF62" i="2" s="1"/>
  <c r="AG62" i="2" s="1"/>
  <c r="AH62" i="2" s="1"/>
  <c r="AI62" i="2" s="1"/>
  <c r="AJ62" i="2" s="1"/>
  <c r="AK62" i="2" s="1"/>
  <c r="AL62" i="2" s="1"/>
  <c r="AM62" i="2" s="1"/>
  <c r="AN62" i="2" s="1"/>
  <c r="AO62" i="2" s="1"/>
  <c r="AP62" i="2" s="1"/>
  <c r="AQ62" i="2" s="1"/>
  <c r="R62" i="2"/>
  <c r="R61" i="2"/>
  <c r="R60" i="2"/>
  <c r="R59" i="2"/>
  <c r="R58" i="2"/>
  <c r="T57" i="2"/>
  <c r="S57" i="2"/>
  <c r="R57" i="2"/>
  <c r="T56" i="2"/>
  <c r="S56" i="2"/>
  <c r="R56" i="2"/>
  <c r="T55" i="2"/>
  <c r="S55" i="2"/>
  <c r="R55" i="2"/>
  <c r="T54" i="2"/>
  <c r="S54" i="2"/>
  <c r="R54" i="2"/>
  <c r="T53" i="2"/>
  <c r="S53" i="2"/>
  <c r="R53" i="2"/>
  <c r="T52" i="2"/>
  <c r="S52" i="2"/>
  <c r="R52" i="2"/>
  <c r="T51" i="2"/>
  <c r="S51" i="2"/>
  <c r="R51" i="2"/>
  <c r="T50" i="2"/>
  <c r="S50" i="2"/>
  <c r="R50" i="2"/>
  <c r="T49" i="2"/>
  <c r="S49" i="2"/>
  <c r="R49" i="2"/>
  <c r="T48" i="2"/>
  <c r="S48" i="2"/>
  <c r="R48" i="2"/>
  <c r="R47" i="2"/>
  <c r="R46" i="2"/>
  <c r="R45" i="2"/>
  <c r="R44" i="2"/>
  <c r="R43" i="2"/>
  <c r="R42" i="2"/>
  <c r="R41" i="2"/>
  <c r="R40" i="2"/>
  <c r="R39" i="2"/>
  <c r="R38" i="2"/>
  <c r="R37" i="2"/>
  <c r="R36" i="2"/>
  <c r="R35" i="2"/>
  <c r="R34" i="2"/>
  <c r="R33" i="2"/>
  <c r="T32" i="2"/>
  <c r="S32" i="2"/>
  <c r="R32" i="2"/>
  <c r="T31" i="2"/>
  <c r="T59" i="2" s="1"/>
  <c r="S31" i="2"/>
  <c r="S63" i="2" s="1"/>
  <c r="R31" i="2"/>
  <c r="V30" i="2" s="1"/>
  <c r="R25" i="2"/>
  <c r="R24" i="2"/>
  <c r="R23" i="2"/>
  <c r="R22" i="2"/>
  <c r="R21" i="2"/>
  <c r="R20" i="2"/>
  <c r="R19" i="2"/>
  <c r="R18" i="2"/>
  <c r="R17" i="2"/>
  <c r="R16" i="2"/>
  <c r="X15" i="2"/>
  <c r="W15" i="2"/>
  <c r="V15" i="2"/>
  <c r="R14" i="2"/>
  <c r="R13" i="2"/>
  <c r="R12" i="2"/>
  <c r="C5" i="8" l="1"/>
  <c r="D5" i="11"/>
  <c r="E5" i="11"/>
  <c r="D16" i="9"/>
  <c r="C17" i="9"/>
  <c r="C5" i="4"/>
  <c r="F18" i="9"/>
  <c r="F23" i="4"/>
  <c r="R30" i="2"/>
  <c r="F15" i="2"/>
  <c r="R15" i="2" s="1"/>
  <c r="T12" i="2" s="1"/>
  <c r="T62" i="2"/>
  <c r="T38" i="2"/>
  <c r="S33" i="2"/>
  <c r="C6" i="7"/>
  <c r="T33" i="2"/>
  <c r="T46" i="2"/>
  <c r="T41" i="2"/>
  <c r="D21" i="4"/>
  <c r="L3" i="4"/>
  <c r="B1" i="8"/>
  <c r="D21" i="5"/>
  <c r="N21" i="5"/>
  <c r="N23" i="6"/>
  <c r="S36" i="2"/>
  <c r="T44" i="2"/>
  <c r="T60" i="2"/>
  <c r="S30" i="2"/>
  <c r="T36" i="2"/>
  <c r="S41" i="2"/>
  <c r="R29" i="3"/>
  <c r="S33" i="3"/>
  <c r="B1" i="4"/>
  <c r="N23" i="5"/>
  <c r="F15" i="3"/>
  <c r="R15" i="3" s="1"/>
  <c r="T12" i="3" s="1"/>
  <c r="N21" i="4"/>
  <c r="B1" i="6"/>
  <c r="C22" i="6"/>
  <c r="S41" i="3"/>
  <c r="S35" i="2"/>
  <c r="T63" i="2"/>
  <c r="E4" i="11"/>
  <c r="C22" i="5"/>
  <c r="F23" i="6"/>
  <c r="S43" i="2"/>
  <c r="S59" i="2"/>
  <c r="T40" i="2"/>
  <c r="S44" i="2"/>
  <c r="S60" i="2"/>
  <c r="S57" i="3"/>
  <c r="F4" i="11"/>
  <c r="S39" i="2"/>
  <c r="S47" i="2"/>
  <c r="S64" i="2"/>
  <c r="S34" i="2"/>
  <c r="T39" i="2"/>
  <c r="S42" i="2"/>
  <c r="T47" i="2"/>
  <c r="S58" i="2"/>
  <c r="T64" i="2"/>
  <c r="T34" i="2"/>
  <c r="S37" i="2"/>
  <c r="T42" i="2"/>
  <c r="S45" i="2"/>
  <c r="T58" i="2"/>
  <c r="S61" i="2"/>
  <c r="S29" i="3"/>
  <c r="T13" i="3" s="1"/>
  <c r="S34" i="3"/>
  <c r="T39" i="3"/>
  <c r="S42" i="3"/>
  <c r="S58" i="3"/>
  <c r="D4" i="11"/>
  <c r="T37" i="2"/>
  <c r="S40" i="2"/>
  <c r="T45" i="2"/>
  <c r="T61" i="2"/>
  <c r="T29" i="3"/>
  <c r="T34" i="3"/>
  <c r="S37" i="3"/>
  <c r="T42" i="3"/>
  <c r="S45" i="3"/>
  <c r="T58" i="3"/>
  <c r="S61" i="3"/>
  <c r="S62" i="3"/>
  <c r="S32" i="3"/>
  <c r="T37" i="3"/>
  <c r="T45" i="3"/>
  <c r="T61" i="3"/>
  <c r="S40" i="3"/>
  <c r="T62" i="3"/>
  <c r="T30" i="2"/>
  <c r="T35" i="2"/>
  <c r="S38" i="2"/>
  <c r="T43" i="2"/>
  <c r="S46" i="2"/>
  <c r="S62" i="2"/>
  <c r="T32" i="3"/>
  <c r="S35" i="3"/>
  <c r="T40" i="3"/>
  <c r="S43" i="3"/>
  <c r="S59" i="3"/>
  <c r="T35" i="3"/>
  <c r="S38" i="3"/>
  <c r="T43" i="3"/>
  <c r="S46" i="3"/>
  <c r="T59" i="3"/>
  <c r="S63" i="3"/>
  <c r="N21" i="8"/>
  <c r="T38" i="3"/>
  <c r="T46" i="3"/>
  <c r="T63" i="3"/>
  <c r="H9" i="9"/>
  <c r="N9" i="9" s="1"/>
  <c r="T33" i="3"/>
  <c r="S36" i="3"/>
  <c r="T41" i="3"/>
  <c r="S44" i="3"/>
  <c r="T57" i="3"/>
  <c r="S60" i="3"/>
  <c r="T36" i="3"/>
  <c r="T44" i="3"/>
  <c r="T13" i="2" l="1"/>
  <c r="H9" i="7"/>
  <c r="N9" i="7" s="1"/>
  <c r="N12" i="7" s="1"/>
  <c r="T14" i="2"/>
  <c r="T17" i="2" s="1"/>
  <c r="P3" i="2" s="1"/>
  <c r="T14" i="3"/>
  <c r="T17" i="3" s="1"/>
  <c r="P3" i="3" s="1"/>
  <c r="H8" i="9"/>
  <c r="N8" i="9" s="1"/>
  <c r="N12" i="9" s="1"/>
</calcChain>
</file>

<file path=xl/sharedStrings.xml><?xml version="1.0" encoding="utf-8"?>
<sst xmlns="http://schemas.openxmlformats.org/spreadsheetml/2006/main" count="936" uniqueCount="362">
  <si>
    <t>令和４年度茨城県アンサンブルコンテスト中央地区大会参加申込書について</t>
  </si>
  <si>
    <t>赤色のタブ「記入シート」</t>
  </si>
  <si>
    <t>黄色のタブ「印刷シート」</t>
  </si>
  <si>
    <t>青色のタブ「（例）」</t>
  </si>
  <si>
    <r>
      <rPr>
        <sz val="11"/>
        <color theme="1"/>
        <rFont val="Calibri"/>
      </rPr>
      <t>青色のタブ</t>
    </r>
    <r>
      <rPr>
        <b/>
        <sz val="11"/>
        <color theme="4"/>
        <rFont val="ＭＳ Ｐゴシック"/>
        <family val="3"/>
        <charset val="128"/>
      </rPr>
      <t>「（例）記入シート」</t>
    </r>
    <r>
      <rPr>
        <sz val="11"/>
        <color theme="1"/>
        <rFont val="ＭＳ Ｐゴシック"/>
        <family val="3"/>
        <charset val="128"/>
      </rPr>
      <t>をご参照の上，赤色のタブ</t>
    </r>
    <r>
      <rPr>
        <b/>
        <sz val="11"/>
        <color rgb="FFFF0000"/>
        <rFont val="ＭＳ Ｐゴシック"/>
        <family val="3"/>
        <charset val="128"/>
      </rPr>
      <t>「記入シート」</t>
    </r>
    <r>
      <rPr>
        <sz val="11"/>
        <color theme="1"/>
        <rFont val="ＭＳ Ｐゴシック"/>
        <family val="3"/>
        <charset val="128"/>
      </rPr>
      <t>を入力してください。</t>
    </r>
  </si>
  <si>
    <r>
      <rPr>
        <b/>
        <sz val="11"/>
        <color rgb="FFFF0000"/>
        <rFont val="ＭＳ Ｐゴシック"/>
        <family val="3"/>
        <charset val="128"/>
      </rPr>
      <t>「記入シート」</t>
    </r>
    <r>
      <rPr>
        <sz val="11"/>
        <color theme="1"/>
        <rFont val="ＭＳ Ｐゴシック"/>
        <family val="3"/>
        <charset val="128"/>
      </rPr>
      <t>にご入力いただきますと，</t>
    </r>
    <r>
      <rPr>
        <b/>
        <sz val="11"/>
        <color theme="1"/>
        <rFont val="ＭＳ Ｐゴシック"/>
        <family val="3"/>
        <charset val="128"/>
      </rPr>
      <t>「印刷シートＡ・Ｂ・Ｃ・負担金等」</t>
    </r>
    <r>
      <rPr>
        <sz val="11"/>
        <color theme="1"/>
        <rFont val="ＭＳ Ｐゴシック"/>
        <family val="3"/>
        <charset val="128"/>
      </rPr>
      <t>及び「データシート」にそれぞれ反映されます。</t>
    </r>
  </si>
  <si>
    <t>※データシートは事務局で使用します。</t>
  </si>
  <si>
    <t>入力が終わりましたら各シートを確認してください。</t>
  </si>
  <si>
    <t>（例年，ピンク色の欄の未入力が多いです。記入漏れのないよう，お願い致します。）</t>
  </si>
  <si>
    <r>
      <rPr>
        <sz val="11"/>
        <color theme="1"/>
        <rFont val="Calibri"/>
      </rPr>
      <t>記入されているのを確認したら，黄色のタブ</t>
    </r>
    <r>
      <rPr>
        <b/>
        <sz val="11"/>
        <color theme="1"/>
        <rFont val="ＭＳ Ｐゴシック"/>
        <family val="3"/>
        <charset val="128"/>
      </rPr>
      <t>「印刷シートＡ・Ｂ・Ｃ・負担金等」をそれぞれ印刷</t>
    </r>
    <r>
      <rPr>
        <sz val="11"/>
        <color theme="1"/>
        <rFont val="ＭＳ Ｐゴシック"/>
        <family val="3"/>
        <charset val="128"/>
      </rPr>
      <t>。</t>
    </r>
  </si>
  <si>
    <t>（記入できていても「記入シート」の入力チェックにNGが出る場合があります。気にせず印刷してください。）</t>
  </si>
  <si>
    <t>※１グループのみ参加の場合「印刷シートＡ」を。２グループ参加の場合は「印刷シートＡ・Ｂ」を。</t>
  </si>
  <si>
    <t>　 ３グループ参加の場合は「印刷シートＡ・Ｂ・Ｃ」を印刷してください。</t>
  </si>
  <si>
    <r>
      <rPr>
        <sz val="11"/>
        <color theme="1"/>
        <rFont val="Calibri"/>
      </rPr>
      <t>○</t>
    </r>
    <r>
      <rPr>
        <b/>
        <sz val="11"/>
        <color theme="1"/>
        <rFont val="ＭＳ Ｐゴシック"/>
        <family val="3"/>
        <charset val="128"/>
      </rPr>
      <t>「印刷シートＡ・Ｂ・Ｃ」</t>
    </r>
    <r>
      <rPr>
        <sz val="11"/>
        <color theme="1"/>
        <rFont val="ＭＳ Ｐゴシック"/>
        <family val="3"/>
        <charset val="128"/>
      </rPr>
      <t>には</t>
    </r>
    <r>
      <rPr>
        <b/>
        <sz val="11"/>
        <color rgb="FFFFC000"/>
        <rFont val="ＭＳ Ｐゴシック"/>
        <family val="3"/>
        <charset val="128"/>
      </rPr>
      <t>日付，学校・団体所属長・職・氏名を記入し，押印</t>
    </r>
    <r>
      <rPr>
        <sz val="11"/>
        <color theme="1"/>
        <rFont val="ＭＳ Ｐゴシック"/>
        <family val="3"/>
        <charset val="128"/>
      </rPr>
      <t>。</t>
    </r>
  </si>
  <si>
    <r>
      <rPr>
        <sz val="11"/>
        <color theme="1"/>
        <rFont val="Calibri"/>
      </rPr>
      <t>○</t>
    </r>
    <r>
      <rPr>
        <b/>
        <sz val="11"/>
        <color theme="1"/>
        <rFont val="ＭＳ Ｐゴシック"/>
        <family val="3"/>
        <charset val="128"/>
      </rPr>
      <t>「印刷シート（負担金等）」</t>
    </r>
    <r>
      <rPr>
        <sz val="11"/>
        <color theme="1"/>
        <rFont val="ＭＳ Ｐゴシック"/>
        <family val="3"/>
        <charset val="128"/>
      </rPr>
      <t>には</t>
    </r>
    <r>
      <rPr>
        <b/>
        <sz val="11"/>
        <color rgb="FFFFC000"/>
        <rFont val="ＭＳ Ｐゴシック"/>
        <family val="3"/>
        <charset val="128"/>
      </rPr>
      <t>日付，申し込み責任者を記入し，押印</t>
    </r>
    <r>
      <rPr>
        <sz val="11"/>
        <color theme="1"/>
        <rFont val="ＭＳ Ｐゴシック"/>
        <family val="3"/>
        <charset val="128"/>
      </rPr>
      <t>。</t>
    </r>
  </si>
  <si>
    <t>「使用打楽器」欄について</t>
  </si>
  <si>
    <t>打楽器アンサンブル及び，打楽器を使用する管楽アンサンブルで、打楽器専用の経路使用を希望する場合は、</t>
  </si>
  <si>
    <t>記入シートの指定欄に〇印をご記入ください。</t>
  </si>
  <si>
    <t>シートからはみ出してしまってもデータで確認できますので，気にせず印刷してください。</t>
  </si>
  <si>
    <t>「楽器運搬補助員人数」について</t>
  </si>
  <si>
    <t>第５７回茨城県アンサンブルコンテスト参加要項６ページ，５．演奏（３）をご参照ください。</t>
  </si>
  <si>
    <t>定められた人数以内でしたら当日の変更も可能です。</t>
  </si>
  <si>
    <t>「オフステージ」について</t>
  </si>
  <si>
    <t>第５７回茨城県アンサンブルコンテスト参加要項３ページ，実施規定第１６条をご参照ください。</t>
  </si>
  <si>
    <t>「部員数調査について」</t>
  </si>
  <si>
    <t>今年度の部員数を回答してください。</t>
  </si>
  <si>
    <t>入力チェック</t>
  </si>
  <si>
    <t>ＯＫ</t>
  </si>
  <si>
    <t>参加申込（記入シート）</t>
  </si>
  <si>
    <t>ＮＧ</t>
  </si>
  <si>
    <t>＜　個人情報保護に関するお願い　＞</t>
  </si>
  <si>
    <t>以上よろしくお願いいたします。</t>
  </si>
  <si>
    <t>部門</t>
  </si>
  <si>
    <t>選んでください</t>
  </si>
  <si>
    <t>中学校</t>
  </si>
  <si>
    <t>高等学校</t>
  </si>
  <si>
    <t>大学</t>
  </si>
  <si>
    <t>職場・一般</t>
  </si>
  <si>
    <t>団体名</t>
  </si>
  <si>
    <t>正式名称をお書きください。（例　○○町立△△中学校，　○○大学附属◇◇高等学校）</t>
  </si>
  <si>
    <t>団体名ふりがな</t>
  </si>
  <si>
    <t>演奏者合計人数</t>
  </si>
  <si>
    <t>自動的に数字が入ります。</t>
  </si>
  <si>
    <t>プログラム購入部数</t>
  </si>
  <si>
    <t>半角英数で入力　　いらない場合は”0”を入力してください。出演者以外の部数を入力してください。当日は購入できません。</t>
  </si>
  <si>
    <t>連絡責任者名</t>
  </si>
  <si>
    <t>所属長名ではなく，郵便物送り先の方の名前にしてください。</t>
  </si>
  <si>
    <t>団体所在地</t>
  </si>
  <si>
    <t>郵便番号</t>
  </si>
  <si>
    <t>ハイフンを入れて入力してください。（例　300-1111)</t>
  </si>
  <si>
    <t>住所</t>
  </si>
  <si>
    <t>郵便物・宅配便が届くように詳しく入力してください。（大学，職場・一般については連絡責任者住所を入力してください。）</t>
  </si>
  <si>
    <t>電話番号／ＦＡＸ番号</t>
  </si>
  <si>
    <t>半角で入力　　市外局番より入力してください。(ハイフンを入れて入力）</t>
  </si>
  <si>
    <t>携帯電話番号</t>
  </si>
  <si>
    <r>
      <rPr>
        <sz val="10"/>
        <color theme="1"/>
        <rFont val="MS PGothic"/>
        <family val="3"/>
        <charset val="128"/>
      </rPr>
      <t>半角で入力　　緊急連絡ができる番号（携帯電話）を，ハイフンを入れて入力してください。</t>
    </r>
    <r>
      <rPr>
        <sz val="9"/>
        <color theme="1"/>
        <rFont val="ＭＳ Ｐゴシック"/>
        <family val="3"/>
        <charset val="128"/>
      </rPr>
      <t>(例　090-1111-2222）</t>
    </r>
  </si>
  <si>
    <t>会場への交通手段</t>
  </si>
  <si>
    <t>バス</t>
  </si>
  <si>
    <t>台</t>
  </si>
  <si>
    <t>バスを使用しない場合は”0”を入力してください。</t>
  </si>
  <si>
    <t>その他</t>
  </si>
  <si>
    <t>「自家用車　１」　のように入力してください。使用しない場合は”0”を入力してください。</t>
  </si>
  <si>
    <t>楽器輸送方法</t>
  </si>
  <si>
    <t>トラック</t>
  </si>
  <si>
    <t>「４ｔ　１」　のように入力してください。使用しない場合は”0”を入力してください。</t>
  </si>
  <si>
    <t>グループ数</t>
  </si>
  <si>
    <t>グループ</t>
  </si>
  <si>
    <t>Ａ</t>
  </si>
  <si>
    <t>Ｂ</t>
  </si>
  <si>
    <t>Ｃ</t>
  </si>
  <si>
    <t>楽器編成</t>
  </si>
  <si>
    <t>フルート</t>
  </si>
  <si>
    <t>オーボエ</t>
  </si>
  <si>
    <t>クラリネット</t>
  </si>
  <si>
    <t>サクソフォーン</t>
  </si>
  <si>
    <t>ファゴット</t>
  </si>
  <si>
    <t>トランペット</t>
  </si>
  <si>
    <t>ホルン</t>
  </si>
  <si>
    <t>トロンボーン</t>
  </si>
  <si>
    <t>ユーフォニアム</t>
  </si>
  <si>
    <t>テューバ</t>
  </si>
  <si>
    <t>打楽器</t>
  </si>
  <si>
    <t>木管</t>
  </si>
  <si>
    <t>金管</t>
  </si>
  <si>
    <t>管楽</t>
  </si>
  <si>
    <t>演奏人数形態</t>
  </si>
  <si>
    <t>三重奏</t>
  </si>
  <si>
    <t>四重奏</t>
  </si>
  <si>
    <t>五重奏</t>
  </si>
  <si>
    <t>六重奏</t>
  </si>
  <si>
    <t>七重奏</t>
  </si>
  <si>
    <t>八重奏</t>
  </si>
  <si>
    <t>曲名</t>
  </si>
  <si>
    <t>（邦文）</t>
  </si>
  <si>
    <t>（ふりがな）</t>
  </si>
  <si>
    <t>（英文Spelling)</t>
  </si>
  <si>
    <t>作曲者</t>
  </si>
  <si>
    <r>
      <rPr>
        <sz val="10"/>
        <color theme="1"/>
        <rFont val="MS PGothic"/>
        <family val="3"/>
        <charset val="128"/>
      </rPr>
      <t>（英文Spelling）
　邦人） 　　</t>
    </r>
    <r>
      <rPr>
        <b/>
        <sz val="10"/>
        <color theme="1"/>
        <rFont val="ＭＳ Ｐゴシック"/>
        <family val="3"/>
        <charset val="128"/>
      </rPr>
      <t>姓　　名</t>
    </r>
    <r>
      <rPr>
        <sz val="10"/>
        <color theme="1"/>
        <rFont val="ＭＳ Ｐゴシック"/>
        <family val="3"/>
        <charset val="128"/>
      </rPr>
      <t xml:space="preserve">
　外国人）　</t>
    </r>
    <r>
      <rPr>
        <b/>
        <sz val="10"/>
        <color theme="1"/>
        <rFont val="ＭＳ Ｐゴシック"/>
        <family val="3"/>
        <charset val="128"/>
      </rPr>
      <t>名　　姓</t>
    </r>
  </si>
  <si>
    <t>編曲者</t>
  </si>
  <si>
    <t>編曲
有無</t>
  </si>
  <si>
    <t>編曲者がいない場合は「無」を選択</t>
  </si>
  <si>
    <t>（英文Spelling）
　邦人） 　　姓　　名
　外国人）　名　　姓</t>
  </si>
  <si>
    <t>有</t>
  </si>
  <si>
    <t>無</t>
  </si>
  <si>
    <t>演奏者１</t>
  </si>
  <si>
    <t>氏</t>
  </si>
  <si>
    <t>名</t>
  </si>
  <si>
    <t>地区大会では
プログラムへの
氏名掲載は
ありません。
（メンバー確認の
ため記入）</t>
  </si>
  <si>
    <t>楽器名</t>
  </si>
  <si>
    <t>持ち替え</t>
  </si>
  <si>
    <t>なし</t>
  </si>
  <si>
    <t>Pic</t>
  </si>
  <si>
    <t>Fl</t>
  </si>
  <si>
    <t>A.Fl</t>
  </si>
  <si>
    <t>B.Fl</t>
  </si>
  <si>
    <t>Ob</t>
  </si>
  <si>
    <t>E.H</t>
  </si>
  <si>
    <t>Cl</t>
  </si>
  <si>
    <t>Eb.Cl</t>
  </si>
  <si>
    <t>A.Cl</t>
  </si>
  <si>
    <t>B.Cl</t>
  </si>
  <si>
    <t>CA.Cl</t>
  </si>
  <si>
    <t>C.B.Cl</t>
  </si>
  <si>
    <t>Basset</t>
  </si>
  <si>
    <t>S.Sax</t>
  </si>
  <si>
    <t>A.Sax</t>
  </si>
  <si>
    <t>T.Sax</t>
  </si>
  <si>
    <t>B.Sax</t>
  </si>
  <si>
    <t>Bsn</t>
  </si>
  <si>
    <t>C.Fg</t>
  </si>
  <si>
    <t>Trp</t>
  </si>
  <si>
    <t>P.Trp</t>
  </si>
  <si>
    <t>Cor</t>
  </si>
  <si>
    <t>Eb.Cor</t>
  </si>
  <si>
    <t>Flug</t>
  </si>
  <si>
    <t>Hrn</t>
  </si>
  <si>
    <t>A.Hr</t>
  </si>
  <si>
    <t>Trb</t>
  </si>
  <si>
    <t>B.Trb</t>
  </si>
  <si>
    <t>Eup</t>
  </si>
  <si>
    <t>Bari</t>
  </si>
  <si>
    <t>Tub</t>
  </si>
  <si>
    <t>S.Bass</t>
  </si>
  <si>
    <t>Perc</t>
  </si>
  <si>
    <t>Timp</t>
  </si>
  <si>
    <t>演奏者２</t>
  </si>
  <si>
    <t>演奏者３</t>
  </si>
  <si>
    <t>演奏者４</t>
  </si>
  <si>
    <t>演奏者５</t>
  </si>
  <si>
    <t>演奏者６</t>
  </si>
  <si>
    <t>演奏者７</t>
  </si>
  <si>
    <t>演奏者８</t>
  </si>
  <si>
    <t>使用打楽器</t>
  </si>
  <si>
    <t>打楽器経路希望</t>
  </si>
  <si>
    <t>楽器運搬補助員人数</t>
  </si>
  <si>
    <t>使用楽譜【出版社名】</t>
  </si>
  <si>
    <t>著作権者に対する許諾について</t>
  </si>
  <si>
    <t>下記から選んでください</t>
  </si>
  <si>
    <t>演奏時間</t>
  </si>
  <si>
    <t>オフステージ</t>
  </si>
  <si>
    <t>あり</t>
  </si>
  <si>
    <t>県大会出場の意志</t>
  </si>
  <si>
    <t>○</t>
  </si>
  <si>
    <t>×</t>
  </si>
  <si>
    <t>販売</t>
  </si>
  <si>
    <t>レンタル</t>
  </si>
  <si>
    <t>未出版</t>
  </si>
  <si>
    <t>※　許諾が必要ない場合</t>
  </si>
  <si>
    <t>出版されている楽譜及び編曲楽譜で，わが国で演奏許可を得られているもの。</t>
  </si>
  <si>
    <r>
      <rPr>
        <sz val="14"/>
        <color theme="1"/>
        <rFont val="MS PGothic"/>
        <family val="3"/>
        <charset val="128"/>
      </rPr>
      <t>作曲者の死後</t>
    </r>
    <r>
      <rPr>
        <b/>
        <sz val="14"/>
        <color rgb="FFFF0000"/>
        <rFont val="ＭＳ Ｐゴシック"/>
        <family val="3"/>
        <charset val="128"/>
      </rPr>
      <t>７０</t>
    </r>
    <r>
      <rPr>
        <sz val="14"/>
        <color theme="1"/>
        <rFont val="ＭＳ Ｐゴシック"/>
        <family val="3"/>
        <charset val="128"/>
      </rPr>
      <t>年（２０１８年１２月３０日までは死後５０年）を経過しているため編曲の承諾を要しないもの。</t>
    </r>
  </si>
  <si>
    <t>※　許諾が必要な場合</t>
  </si>
  <si>
    <t>出版されている楽譜及び編曲楽譜で，編曲の上演奏する許可を得ているもの。</t>
  </si>
  <si>
    <t>未出版の楽譜及び編曲楽譜あるいは出版されているレンタル楽譜で，演奏許可，あるいは編曲の上演奏する許可を得ているもの。</t>
  </si>
  <si>
    <t>未出版の自楽団委嘱作品あるいは編曲作品で，演奏許諾を得ているもの。</t>
  </si>
  <si>
    <t>※　３・４・５の場合は，必ず許諾書のコピーを提出してください。レンタル楽譜の場合も必要です。</t>
  </si>
  <si>
    <t>著作権法においては，一度保護が切れた著作物等については，その保護を後になって復活させるという措置は採らないという原則があるため，改正法の施行日である平成 30（2018）年 12 月 30 日の前日において著作権等が消滅していない著作物等についてのみ保護期間が延長されます（TPP 整備法附則第 7 条）。したがって，既に保護期間が切れているものについては，遡って保護期間が延長されるわけではありません</t>
  </si>
  <si>
    <t>水戸市立安紺中学校</t>
  </si>
  <si>
    <t>みとしりつあんこんちゅうがっこう</t>
  </si>
  <si>
    <t>プログラム</t>
  </si>
  <si>
    <t>吹連　安子</t>
  </si>
  <si>
    <t>000-0000</t>
  </si>
  <si>
    <t>水戸市安紺1-1</t>
  </si>
  <si>
    <t>123-4567/890-1234</t>
  </si>
  <si>
    <t>090-1234-4321</t>
  </si>
  <si>
    <r>
      <rPr>
        <sz val="10"/>
        <color theme="1"/>
        <rFont val="MS PGothic"/>
        <family val="3"/>
        <charset val="128"/>
      </rPr>
      <t>半角で入力　　緊急連絡ができる番号（携帯電話）を，ハイフンを入れて入力してください。</t>
    </r>
    <r>
      <rPr>
        <sz val="9"/>
        <color theme="1"/>
        <rFont val="ＭＳ Ｐゴシック"/>
        <family val="3"/>
        <charset val="128"/>
      </rPr>
      <t>(例　090-1111-2222）</t>
    </r>
  </si>
  <si>
    <t>タクシー　2</t>
  </si>
  <si>
    <t>2t   1</t>
  </si>
  <si>
    <t>ボルケーノ・タワー</t>
  </si>
  <si>
    <t>金管五重奏曲より　第一楽章</t>
  </si>
  <si>
    <t>組曲「水上の音楽」より　エアー、ホーンパイプ</t>
  </si>
  <si>
    <t>ぼるけーの・たわー</t>
  </si>
  <si>
    <t>きんかんごじゅうそうきょくより　だいいちがくしょう</t>
  </si>
  <si>
    <t>くみきょく「すいじょうの」おんがく」より　えあー、ほーんぱいぷ</t>
  </si>
  <si>
    <t>The Volcano Tower</t>
  </si>
  <si>
    <t>Quintet for Brass Quintet</t>
  </si>
  <si>
    <t>Water Music</t>
  </si>
  <si>
    <t>グラステイル</t>
  </si>
  <si>
    <t>エヴァルド</t>
  </si>
  <si>
    <t>ヘンデル</t>
  </si>
  <si>
    <t>ぐらすている</t>
  </si>
  <si>
    <t>えゔぁるど</t>
  </si>
  <si>
    <t>へんでる</t>
  </si>
  <si>
    <r>
      <rPr>
        <sz val="10"/>
        <color theme="1"/>
        <rFont val="MS PGothic"/>
        <family val="3"/>
        <charset val="128"/>
      </rPr>
      <t>（英文Spelling）
　邦人） 　　</t>
    </r>
    <r>
      <rPr>
        <b/>
        <sz val="10"/>
        <color theme="1"/>
        <rFont val="ＭＳ Ｐゴシック"/>
        <family val="3"/>
        <charset val="128"/>
      </rPr>
      <t>姓　　名</t>
    </r>
    <r>
      <rPr>
        <sz val="10"/>
        <color theme="1"/>
        <rFont val="ＭＳ Ｐゴシック"/>
        <family val="3"/>
        <charset val="128"/>
      </rPr>
      <t xml:space="preserve">
　外国人）　</t>
    </r>
    <r>
      <rPr>
        <b/>
        <sz val="10"/>
        <color theme="1"/>
        <rFont val="ＭＳ Ｐゴシック"/>
        <family val="3"/>
        <charset val="128"/>
      </rPr>
      <t>名　　姓</t>
    </r>
  </si>
  <si>
    <t>Jerry</t>
  </si>
  <si>
    <t>Grasstail</t>
  </si>
  <si>
    <t>Victor</t>
  </si>
  <si>
    <t>Ewald</t>
  </si>
  <si>
    <t>Georg</t>
  </si>
  <si>
    <t>Frederic Handel</t>
  </si>
  <si>
    <t>水戸　孝允</t>
  </si>
  <si>
    <t>みと　たかよし</t>
  </si>
  <si>
    <t>MITO</t>
  </si>
  <si>
    <t>Takayoshi</t>
  </si>
  <si>
    <t>翠連</t>
  </si>
  <si>
    <t>一郎</t>
  </si>
  <si>
    <t>吹奏</t>
  </si>
  <si>
    <t>奏</t>
  </si>
  <si>
    <t>田中</t>
  </si>
  <si>
    <t>亜太朗</t>
  </si>
  <si>
    <t>二郎</t>
  </si>
  <si>
    <t>奏子</t>
  </si>
  <si>
    <t>鈴木</t>
  </si>
  <si>
    <t>偉太朗</t>
  </si>
  <si>
    <t>三郎</t>
  </si>
  <si>
    <t>学</t>
  </si>
  <si>
    <t>佐藤</t>
  </si>
  <si>
    <t>鵜太朗</t>
  </si>
  <si>
    <t>四郎</t>
  </si>
  <si>
    <t>岳男</t>
  </si>
  <si>
    <t>伊藤</t>
  </si>
  <si>
    <t>栄太朗</t>
  </si>
  <si>
    <t>駕</t>
  </si>
  <si>
    <t>大内</t>
  </si>
  <si>
    <t>奧桂</t>
  </si>
  <si>
    <t>佐々木</t>
  </si>
  <si>
    <t>笹雄</t>
  </si>
  <si>
    <t>マリンバ１・ティンパニ４・ビブラフォン１・トムトム４・レインスティック１・スモールマラカス１</t>
  </si>
  <si>
    <t>ティンパニ</t>
  </si>
  <si>
    <t>ミト・パブリッシング</t>
  </si>
  <si>
    <t>ミュージック・セブン</t>
  </si>
  <si>
    <r>
      <rPr>
        <sz val="14"/>
        <color theme="1"/>
        <rFont val="MS PGothic"/>
        <family val="3"/>
        <charset val="128"/>
      </rPr>
      <t>作曲者の死後</t>
    </r>
    <r>
      <rPr>
        <b/>
        <sz val="14"/>
        <color rgb="FFFF0000"/>
        <rFont val="ＭＳ Ｐゴシック"/>
        <family val="3"/>
        <charset val="128"/>
      </rPr>
      <t>７０</t>
    </r>
    <r>
      <rPr>
        <sz val="14"/>
        <color theme="1"/>
        <rFont val="ＭＳ Ｐゴシック"/>
        <family val="3"/>
        <charset val="128"/>
      </rPr>
      <t>年（２０１８年１２月３０日までは死後５０年）を経過しているため編曲の承諾を要しないもの。</t>
    </r>
  </si>
  <si>
    <t>出場地区大会</t>
  </si>
  <si>
    <t>中央</t>
  </si>
  <si>
    <t>地区大会</t>
  </si>
  <si>
    <t>の部</t>
  </si>
  <si>
    <t>編　成</t>
  </si>
  <si>
    <r>
      <rPr>
        <sz val="10"/>
        <color theme="1"/>
        <rFont val="ＭＳ 明朝"/>
        <family val="1"/>
        <charset val="128"/>
      </rPr>
      <t>県</t>
    </r>
    <r>
      <rPr>
        <sz val="10"/>
        <color theme="1"/>
        <rFont val="ＭＳ 明朝"/>
        <family val="1"/>
        <charset val="128"/>
      </rPr>
      <t>大会出場意志</t>
    </r>
  </si>
  <si>
    <t>(Ａ)</t>
  </si>
  <si>
    <t>曲　名</t>
  </si>
  <si>
    <t>演奏者・パート</t>
  </si>
  <si>
    <t>使用打楽器　　　　</t>
  </si>
  <si>
    <t>人</t>
  </si>
  <si>
    <t>作曲者の死後７０年（２０１８年１２月３０日までは死後５０年）を経過しているため編曲の承諾を要しないもの。</t>
  </si>
  <si>
    <t>使用楽譜</t>
  </si>
  <si>
    <t>連　絡</t>
  </si>
  <si>
    <t>〒</t>
  </si>
  <si>
    <t>氏名</t>
  </si>
  <si>
    <t>責任者</t>
  </si>
  <si>
    <t>携帯電話</t>
  </si>
  <si>
    <t>上記のとおり申し込みます</t>
  </si>
  <si>
    <t>月</t>
  </si>
  <si>
    <t>日</t>
  </si>
  <si>
    <t>提出期日は「印刷シートA」のみ書き入れてください。</t>
  </si>
  <si>
    <t>(一社)茨城県吹奏楽連盟理事長　　</t>
  </si>
  <si>
    <t>川名　孝夫　殿</t>
  </si>
  <si>
    <t>　　 　　同　　　 中央地区地区長　　</t>
  </si>
  <si>
    <t>仁平　良治　殿</t>
  </si>
  <si>
    <t>所属長印・職・氏名はこの位置に書き入れてください。</t>
  </si>
  <si>
    <t>学校・団体所属長・職・氏名</t>
  </si>
  <si>
    <t>印</t>
  </si>
  <si>
    <t>所属長印を忘れずに押印してください。</t>
  </si>
  <si>
    <t>※　参加申込書に記入された内容は，大会運営、実施要項作成、プログラム、ＤＶＤ，ＶＴＲ，ＣＤのタイトル以外での目的では使用いたしません。</t>
  </si>
  <si>
    <r>
      <rPr>
        <sz val="10"/>
        <color theme="1"/>
        <rFont val="ＭＳ 明朝"/>
        <family val="1"/>
        <charset val="128"/>
      </rPr>
      <t>県</t>
    </r>
    <r>
      <rPr>
        <sz val="10"/>
        <color theme="1"/>
        <rFont val="ＭＳ 明朝"/>
        <family val="1"/>
        <charset val="128"/>
      </rPr>
      <t>大会出場意志</t>
    </r>
  </si>
  <si>
    <t>提出期日は書き入れてください。</t>
  </si>
  <si>
    <r>
      <rPr>
        <sz val="10"/>
        <color theme="1"/>
        <rFont val="ＭＳ 明朝"/>
        <family val="1"/>
        <charset val="128"/>
      </rPr>
      <t>県</t>
    </r>
    <r>
      <rPr>
        <sz val="10"/>
        <color theme="1"/>
        <rFont val="ＭＳ 明朝"/>
        <family val="1"/>
        <charset val="128"/>
      </rPr>
      <t>大会出場意志</t>
    </r>
  </si>
  <si>
    <r>
      <rPr>
        <sz val="12"/>
        <color theme="1"/>
        <rFont val="MS Mincho"/>
        <family val="1"/>
        <charset val="128"/>
      </rPr>
      <t>地区</t>
    </r>
    <r>
      <rPr>
        <sz val="12"/>
        <color theme="1"/>
        <rFont val="ＭＳ 明朝"/>
        <family val="1"/>
        <charset val="128"/>
      </rPr>
      <t>大会</t>
    </r>
  </si>
  <si>
    <t>参　加</t>
  </si>
  <si>
    <t>（円）×</t>
  </si>
  <si>
    <t>（グループ）</t>
  </si>
  <si>
    <t>＝</t>
  </si>
  <si>
    <t>円</t>
  </si>
  <si>
    <t>負担金</t>
  </si>
  <si>
    <t>個　人</t>
  </si>
  <si>
    <t>（人）</t>
  </si>
  <si>
    <t>（部）</t>
  </si>
  <si>
    <t>送料</t>
  </si>
  <si>
    <t>合　　　計</t>
  </si>
  <si>
    <t>電話　／　ＦＡＸ</t>
  </si>
  <si>
    <t>電話</t>
  </si>
  <si>
    <t>※　この用紙に記載されたデータは，大会運営以外の目的には一切使用いたしません。</t>
  </si>
  <si>
    <t>令和</t>
  </si>
  <si>
    <t>年</t>
  </si>
  <si>
    <t>(一社)茨城県吹奏楽連盟理事長</t>
  </si>
  <si>
    <r>
      <rPr>
        <sz val="12"/>
        <color theme="1"/>
        <rFont val="MS Mincho"/>
        <family val="1"/>
        <charset val="128"/>
      </rPr>
      <t>川名　孝夫</t>
    </r>
    <r>
      <rPr>
        <sz val="12"/>
        <color theme="1"/>
        <rFont val="ＭＳ 明朝"/>
        <family val="1"/>
        <charset val="128"/>
      </rPr>
      <t>　殿</t>
    </r>
  </si>
  <si>
    <t>　　　同　　　中央地区地区長　　　</t>
  </si>
  <si>
    <t>上記のとおり，申し込みます。</t>
  </si>
  <si>
    <t>申し込み責任者</t>
  </si>
  <si>
    <r>
      <rPr>
        <sz val="10"/>
        <color theme="1"/>
        <rFont val="ＭＳ 明朝"/>
        <family val="1"/>
        <charset val="128"/>
      </rPr>
      <t>県</t>
    </r>
    <r>
      <rPr>
        <sz val="10"/>
        <color theme="1"/>
        <rFont val="ＭＳ 明朝"/>
        <family val="1"/>
        <charset val="128"/>
      </rPr>
      <t>大会出場意志</t>
    </r>
  </si>
  <si>
    <t>演奏者・パート
氏名掲載</t>
  </si>
  <si>
    <t>令和４</t>
  </si>
  <si>
    <t>茨城県吹奏楽連盟理事長　　川名　孝夫　殿</t>
  </si>
  <si>
    <t>水戸立安紺中学校長</t>
  </si>
  <si>
    <t>茨　城　太　郎</t>
  </si>
  <si>
    <t>※　参加申込書に記入された内容は，大会運営、実施要項作成、プログラム、ＤＶＤ，ＶＴＲ，ＣＤのタイトル以外での</t>
  </si>
  <si>
    <t>　　目的では使用いたしません。</t>
  </si>
  <si>
    <t>令和４年度　第57回茨城県アンサンブルコンテスト中央地区大会　　　　　　　　　　　　　　入場券申込書，参加負担金</t>
  </si>
  <si>
    <r>
      <rPr>
        <sz val="12"/>
        <color theme="1"/>
        <rFont val="MS Mincho"/>
        <family val="1"/>
        <charset val="128"/>
      </rPr>
      <t>地区</t>
    </r>
    <r>
      <rPr>
        <sz val="12"/>
        <color theme="1"/>
        <rFont val="ＭＳ 明朝"/>
        <family val="1"/>
        <charset val="128"/>
      </rPr>
      <t>大会</t>
    </r>
  </si>
  <si>
    <t>自家用車　１台</t>
  </si>
  <si>
    <t>２ｔ　１台</t>
  </si>
  <si>
    <t>特記なし</t>
  </si>
  <si>
    <t>茨城県吹奏楽連盟理事長</t>
  </si>
  <si>
    <r>
      <rPr>
        <sz val="12"/>
        <color theme="1"/>
        <rFont val="MS Mincho"/>
        <family val="1"/>
        <charset val="128"/>
      </rPr>
      <t>　</t>
    </r>
    <r>
      <rPr>
        <sz val="12"/>
        <color theme="1"/>
        <rFont val="ＭＳ 明朝"/>
        <family val="1"/>
        <charset val="128"/>
      </rPr>
      <t>川名　孝夫</t>
    </r>
    <r>
      <rPr>
        <sz val="12"/>
        <color theme="1"/>
        <rFont val="ＭＳ 明朝"/>
        <family val="1"/>
        <charset val="128"/>
      </rPr>
      <t>　殿</t>
    </r>
  </si>
  <si>
    <t>振替払込請求書兼受領書　貼り付け欄</t>
  </si>
  <si>
    <t>水戸立安紺中学校長　　     
　　　　　　　　茨城　太郎　　</t>
  </si>
  <si>
    <t>（データシート）</t>
  </si>
  <si>
    <t>( sample )</t>
  </si>
  <si>
    <t>参加部門</t>
  </si>
  <si>
    <t>団体名・学校名</t>
  </si>
  <si>
    <t>団体名・学校名ふりがな</t>
  </si>
  <si>
    <t>グループ名</t>
  </si>
  <si>
    <t>編成名</t>
  </si>
  <si>
    <t>演奏人数</t>
  </si>
  <si>
    <t>県大会意志</t>
  </si>
  <si>
    <t>曲　　名</t>
  </si>
  <si>
    <t>曲名ふりがな</t>
  </si>
  <si>
    <t>曲名原語</t>
  </si>
  <si>
    <t>作曲者名</t>
  </si>
  <si>
    <t>作曲者名ふりがな</t>
  </si>
  <si>
    <t>作曲者名原語</t>
  </si>
  <si>
    <t>編曲者名</t>
  </si>
  <si>
    <t>編曲者名ふりがな</t>
  </si>
  <si>
    <t>編曲者名原語</t>
  </si>
  <si>
    <t>パート</t>
  </si>
  <si>
    <t>搬入経路使用有無</t>
  </si>
  <si>
    <t>楽器　　　運搬人</t>
  </si>
  <si>
    <t>出版社名</t>
  </si>
  <si>
    <t>著作権</t>
  </si>
  <si>
    <t>連絡責任者</t>
  </si>
  <si>
    <t>連絡電話番号</t>
  </si>
  <si>
    <t>連絡先（責任者住所）</t>
  </si>
  <si>
    <t>出場
地区</t>
  </si>
  <si>
    <t>打楽器　　　使用有無</t>
  </si>
  <si>
    <t>Ａグループ</t>
  </si>
  <si>
    <t>打楽器経路
希望</t>
    <phoneticPr fontId="58"/>
  </si>
  <si>
    <t>(B)</t>
    <phoneticPr fontId="58"/>
  </si>
  <si>
    <t>(C)</t>
    <phoneticPr fontId="58"/>
  </si>
  <si>
    <t>所属長印・職・氏名はこの位置に書き入れてください。(シートAのみ）</t>
    <phoneticPr fontId="58"/>
  </si>
  <si>
    <r>
      <t xml:space="preserve">地区大会では
</t>
    </r>
    <r>
      <rPr>
        <u/>
        <sz val="12"/>
        <color theme="1"/>
        <rFont val="MS PGothic"/>
        <family val="3"/>
        <charset val="128"/>
      </rPr>
      <t>プログラムへの
氏名掲載は
ありません。</t>
    </r>
    <r>
      <rPr>
        <sz val="12"/>
        <color theme="1"/>
        <rFont val="MS PGothic"/>
        <family val="3"/>
        <charset val="128"/>
      </rPr>
      <t xml:space="preserve">
（メンバー確認の
ため記入）</t>
    </r>
    <phoneticPr fontId="58"/>
  </si>
  <si>
    <t>申込期間：9月26日から10月6日16時まで</t>
    <phoneticPr fontId="58"/>
  </si>
  <si>
    <t>※　申し込みに際していただいた個人情報は，上部大会への推薦書類作成にあたっての情報以外に使用することは一切いたしません。</t>
    <rPh sb="21" eb="23">
      <t>ジョウブ</t>
    </rPh>
    <rPh sb="23" eb="25">
      <t>タイカイ</t>
    </rPh>
    <rPh sb="27" eb="29">
      <t>スイセン</t>
    </rPh>
    <rPh sb="29" eb="31">
      <t>ショルイ</t>
    </rPh>
    <rPh sb="31" eb="33">
      <t>サクセイ</t>
    </rPh>
    <phoneticPr fontId="58"/>
  </si>
  <si>
    <t>令和５年度　第５８回茨城県アンサンブルコンテスト中央地区大会</t>
    <phoneticPr fontId="58"/>
  </si>
  <si>
    <t>ibasuichuuou.entry@gmail.com</t>
  </si>
  <si>
    <t>中央地区アンサンブルコンテスト申し込み</t>
    <rPh sb="0" eb="4">
      <t>チュウオウチク</t>
    </rPh>
    <rPh sb="15" eb="16">
      <t>モウ</t>
    </rPh>
    <rPh sb="17" eb="18">
      <t>コ</t>
    </rPh>
    <phoneticPr fontId="58"/>
  </si>
  <si>
    <r>
      <t>シートを入力後，以下２点を</t>
    </r>
    <r>
      <rPr>
        <b/>
        <sz val="16"/>
        <color rgb="FFFF0000"/>
        <rFont val="MS PGothic"/>
        <family val="3"/>
        <charset val="128"/>
      </rPr>
      <t>中央地区エントリー受付専用メールアドレス</t>
    </r>
    <r>
      <rPr>
        <b/>
        <sz val="16"/>
        <color rgb="FF000000"/>
        <rFont val="ＭＳ Ｐゴシック"/>
        <family val="3"/>
        <charset val="128"/>
      </rPr>
      <t>へメールで送信してください。
　①入力したデータファイル（今編集しているファイル）※ファイル名に学校名を記入
　②印刷シートをプリントアウトしたものに押印（</t>
    </r>
    <r>
      <rPr>
        <b/>
        <sz val="16"/>
        <color rgb="FFFF0000"/>
        <rFont val="ＭＳ Ｐゴシック"/>
        <family val="3"/>
        <charset val="128"/>
      </rPr>
      <t>職印</t>
    </r>
    <r>
      <rPr>
        <b/>
        <sz val="16"/>
        <color rgb="FF000000"/>
        <rFont val="ＭＳ Ｐゴシック"/>
        <family val="3"/>
        <charset val="128"/>
      </rPr>
      <t xml:space="preserve">）し、PDFデータにしたもの
</t>
    </r>
    <r>
      <rPr>
        <b/>
        <sz val="14"/>
        <color rgb="FF000000"/>
        <rFont val="ＭＳ Ｐゴシック"/>
        <family val="3"/>
        <charset val="128"/>
      </rPr>
      <t>中央地区エントリー受付専用メールアドレス⇒</t>
    </r>
    <r>
      <rPr>
        <b/>
        <sz val="14"/>
        <color rgb="FFFF0000"/>
        <rFont val="ＭＳ Ｐゴシック"/>
        <family val="3"/>
        <charset val="128"/>
      </rPr>
      <t>ibasuichuuou.entry@gmail.com</t>
    </r>
  </si>
  <si>
    <t>令和　５年</t>
    <phoneticPr fontId="58"/>
  </si>
  <si>
    <t>令和５年度　第５８回茨城県アンサンブルコンテスト中央地区大会
入場券申込書，参加負担金</t>
    <phoneticPr fontId="58"/>
  </si>
  <si>
    <t>メール</t>
    <phoneticPr fontId="58"/>
  </si>
  <si>
    <t>書留郵送</t>
    <rPh sb="0" eb="4">
      <t>カキトメユウソウ</t>
    </rPh>
    <phoneticPr fontId="58"/>
  </si>
  <si>
    <r>
      <t>シートを入力後，以下２点を</t>
    </r>
    <r>
      <rPr>
        <b/>
        <sz val="16"/>
        <color rgb="FFFF0000"/>
        <rFont val="MS PGothic"/>
        <family val="3"/>
        <charset val="128"/>
      </rPr>
      <t>中央地区エントリー受付専用メールアドレス</t>
    </r>
    <r>
      <rPr>
        <b/>
        <sz val="16"/>
        <color rgb="FF000000"/>
        <rFont val="ＭＳ Ｐゴシック"/>
        <family val="3"/>
        <charset val="128"/>
      </rPr>
      <t>へメールで送信してください。
　①入力したデータファイル（今編集しているファイル）※ファイル名に学校名を記入
　②印刷シートをプリントアウトしたものに押印（</t>
    </r>
    <r>
      <rPr>
        <b/>
        <sz val="16"/>
        <color rgb="FFFF0000"/>
        <rFont val="ＭＳ Ｐゴシック"/>
        <family val="3"/>
        <charset val="128"/>
      </rPr>
      <t>職印</t>
    </r>
    <r>
      <rPr>
        <b/>
        <sz val="16"/>
        <color rgb="FF000000"/>
        <rFont val="ＭＳ Ｐゴシック"/>
        <family val="3"/>
        <charset val="128"/>
      </rPr>
      <t xml:space="preserve">）し、PDFデータにしたもの
</t>
    </r>
    <r>
      <rPr>
        <b/>
        <sz val="14"/>
        <color rgb="FF000000"/>
        <rFont val="ＭＳ Ｐゴシック"/>
        <family val="3"/>
        <charset val="128"/>
      </rPr>
      <t>中央地区エントリー受付専用メールアドレス⇒</t>
    </r>
    <r>
      <rPr>
        <b/>
        <sz val="14"/>
        <color rgb="FFFF0000"/>
        <rFont val="ＭＳ Ｐゴシック"/>
        <family val="3"/>
        <charset val="128"/>
      </rPr>
      <t>ibasuichuuou.entry@gmail.com
どうしても書留郵送の場合はその旨をメールしてください。</t>
    </r>
    <rPh sb="183" eb="185">
      <t>カキトメ</t>
    </rPh>
    <rPh sb="185" eb="187">
      <t>ユウソウ</t>
    </rPh>
    <rPh sb="188" eb="190">
      <t>バアイ</t>
    </rPh>
    <rPh sb="193" eb="194">
      <t>ムネ</t>
    </rPh>
    <phoneticPr fontId="58"/>
  </si>
  <si>
    <r>
      <t>メールか書留郵送どちらかを選んでください。</t>
    </r>
    <r>
      <rPr>
        <b/>
        <sz val="10"/>
        <color rgb="FFFF0000"/>
        <rFont val="MS PGothic"/>
        <family val="3"/>
        <charset val="128"/>
      </rPr>
      <t>基本的にPDFにしてメールで送ってください。</t>
    </r>
    <rPh sb="4" eb="8">
      <t>カキトメユウソウ</t>
    </rPh>
    <rPh sb="13" eb="14">
      <t>エラ</t>
    </rPh>
    <rPh sb="21" eb="24">
      <t>キホンテキ</t>
    </rPh>
    <rPh sb="35" eb="36">
      <t>オク</t>
    </rPh>
    <phoneticPr fontId="58"/>
  </si>
  <si>
    <t>郵送</t>
    <rPh sb="0" eb="2">
      <t>ユウソウ</t>
    </rPh>
    <phoneticPr fontId="58"/>
  </si>
  <si>
    <t>職印を押した申込書の送付方法</t>
    <rPh sb="0" eb="2">
      <t>ショクイン</t>
    </rPh>
    <rPh sb="3" eb="4">
      <t>オ</t>
    </rPh>
    <rPh sb="6" eb="9">
      <t>モウシコミショ</t>
    </rPh>
    <rPh sb="10" eb="14">
      <t>ソウフホウホウ</t>
    </rPh>
    <phoneticPr fontId="5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</si>
</sst>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quot;人&quot;"/>
    <numFmt numFmtId="177" formatCode="0&quot;部&quot;"/>
    <numFmt numFmtId="178" formatCode="#&quot;（Ａ）&quot;"/>
    <numFmt numFmtId="179" formatCode="#&quot; 重奏&quot;"/>
    <numFmt numFmtId="180" formatCode="h&quot;分&quot;mm&quot;秒&quot;"/>
    <numFmt numFmtId="181" formatCode="&quot;〒&quot;###&quot;-&quot;####"/>
    <numFmt numFmtId="182" formatCode="#&quot;月&quot;"/>
    <numFmt numFmtId="183" formatCode="#&quot;日&quot;"/>
    <numFmt numFmtId="184" formatCode="#,##0_ "/>
  </numFmts>
  <fonts count="69">
    <font>
      <sz val="11"/>
      <color rgb="FF000000"/>
      <name val="Calibri"/>
      <scheme val="minor"/>
    </font>
    <font>
      <sz val="12"/>
      <color theme="1"/>
      <name val="MS PGothic"/>
      <family val="3"/>
      <charset val="128"/>
    </font>
    <font>
      <sz val="11"/>
      <color theme="1"/>
      <name val="MS PGothic"/>
      <family val="3"/>
      <charset val="128"/>
    </font>
    <font>
      <sz val="11"/>
      <color theme="0"/>
      <name val="MS PGothic"/>
      <family val="3"/>
      <charset val="128"/>
    </font>
    <font>
      <sz val="11"/>
      <color theme="1"/>
      <name val="Calibri"/>
      <scheme val="minor"/>
    </font>
    <font>
      <i/>
      <sz val="11"/>
      <color theme="1"/>
      <name val="MS PGothic"/>
      <family val="3"/>
      <charset val="128"/>
    </font>
    <font>
      <b/>
      <sz val="18"/>
      <color theme="1"/>
      <name val="MS PGothic"/>
      <family val="3"/>
      <charset val="128"/>
    </font>
    <font>
      <sz val="11"/>
      <name val="Calibri"/>
    </font>
    <font>
      <b/>
      <sz val="11"/>
      <color rgb="FFFF0000"/>
      <name val="MS PGothic"/>
      <family val="3"/>
      <charset val="128"/>
    </font>
    <font>
      <b/>
      <sz val="18"/>
      <color rgb="FFFF9900"/>
      <name val="MS PGothic"/>
      <family val="3"/>
      <charset val="128"/>
    </font>
    <font>
      <b/>
      <sz val="18"/>
      <color rgb="FFFF0000"/>
      <name val="MS PGothic"/>
      <family val="3"/>
      <charset val="128"/>
    </font>
    <font>
      <b/>
      <sz val="18"/>
      <color rgb="FF0000FF"/>
      <name val="MS PGothic"/>
      <family val="3"/>
      <charset val="128"/>
    </font>
    <font>
      <sz val="10"/>
      <color theme="1"/>
      <name val="MS PGothic"/>
      <family val="3"/>
      <charset val="128"/>
    </font>
    <font>
      <b/>
      <sz val="11"/>
      <color theme="1"/>
      <name val="MS PGothic"/>
      <family val="3"/>
      <charset val="128"/>
    </font>
    <font>
      <b/>
      <sz val="8"/>
      <color rgb="FFFF0000"/>
      <name val="MS PGothic"/>
      <family val="3"/>
      <charset val="128"/>
    </font>
    <font>
      <b/>
      <sz val="9"/>
      <color rgb="FFFF0000"/>
      <name val="MS PGothic"/>
      <family val="3"/>
      <charset val="128"/>
    </font>
    <font>
      <b/>
      <sz val="16"/>
      <color theme="1"/>
      <name val="MS PGothic"/>
      <family val="3"/>
      <charset val="128"/>
    </font>
    <font>
      <sz val="9"/>
      <color theme="1"/>
      <name val="MS PGothic"/>
      <family val="3"/>
      <charset val="128"/>
    </font>
    <font>
      <sz val="8"/>
      <color theme="1"/>
      <name val="MS PGothic"/>
      <family val="3"/>
      <charset val="128"/>
    </font>
    <font>
      <b/>
      <u/>
      <sz val="18"/>
      <color theme="1"/>
      <name val="MS PGothic"/>
      <family val="3"/>
      <charset val="128"/>
    </font>
    <font>
      <b/>
      <u/>
      <sz val="18"/>
      <color theme="1"/>
      <name val="MS PGothic"/>
      <family val="3"/>
      <charset val="128"/>
    </font>
    <font>
      <sz val="14"/>
      <color theme="1"/>
      <name val="MS PGothic"/>
      <family val="3"/>
      <charset val="128"/>
    </font>
    <font>
      <b/>
      <sz val="14"/>
      <color theme="1"/>
      <name val="MS PGothic"/>
      <family val="3"/>
      <charset val="128"/>
    </font>
    <font>
      <sz val="10"/>
      <color theme="1"/>
      <name val="MS Mincho"/>
      <family val="1"/>
      <charset val="128"/>
    </font>
    <font>
      <b/>
      <sz val="14"/>
      <color theme="1"/>
      <name val="MS PMincho"/>
      <family val="1"/>
      <charset val="128"/>
    </font>
    <font>
      <sz val="16"/>
      <color theme="1"/>
      <name val="MS PMincho"/>
      <family val="1"/>
      <charset val="128"/>
    </font>
    <font>
      <sz val="12"/>
      <color theme="1"/>
      <name val="MS Mincho"/>
      <family val="1"/>
      <charset val="128"/>
    </font>
    <font>
      <sz val="11"/>
      <color theme="1"/>
      <name val="MS Mincho"/>
      <family val="1"/>
      <charset val="128"/>
    </font>
    <font>
      <sz val="12"/>
      <color theme="1"/>
      <name val="MS PMincho"/>
      <family val="1"/>
      <charset val="128"/>
    </font>
    <font>
      <sz val="8"/>
      <color theme="1"/>
      <name val="MS PMincho"/>
      <family val="1"/>
      <charset val="128"/>
    </font>
    <font>
      <sz val="9"/>
      <color theme="1"/>
      <name val="MS Mincho"/>
      <family val="1"/>
      <charset val="128"/>
    </font>
    <font>
      <sz val="10"/>
      <color theme="1"/>
      <name val="MS PMincho"/>
      <family val="1"/>
      <charset val="128"/>
    </font>
    <font>
      <sz val="8"/>
      <color theme="1"/>
      <name val="MS Mincho"/>
      <family val="1"/>
      <charset val="128"/>
    </font>
    <font>
      <sz val="9"/>
      <color theme="1"/>
      <name val="MS PMincho"/>
      <family val="1"/>
      <charset val="128"/>
    </font>
    <font>
      <b/>
      <sz val="9"/>
      <color theme="1"/>
      <name val="MS PGothic"/>
      <family val="3"/>
      <charset val="128"/>
    </font>
    <font>
      <sz val="11"/>
      <color theme="1"/>
      <name val="MS PMincho"/>
      <family val="1"/>
      <charset val="128"/>
    </font>
    <font>
      <sz val="12"/>
      <color theme="1"/>
      <name val="ＭＳ ゴシック"/>
      <family val="3"/>
      <charset val="128"/>
    </font>
    <font>
      <sz val="11"/>
      <color theme="1"/>
      <name val="ＭＳ ゴシック"/>
      <family val="3"/>
      <charset val="128"/>
    </font>
    <font>
      <sz val="11"/>
      <color theme="1"/>
      <name val="Hg正楷書体-pro"/>
      <family val="4"/>
      <charset val="128"/>
    </font>
    <font>
      <sz val="10"/>
      <color rgb="FF0000FF"/>
      <name val="MS PGothic"/>
      <family val="3"/>
      <charset val="128"/>
    </font>
    <font>
      <u/>
      <sz val="10"/>
      <color rgb="FF0000FF"/>
      <name val="MS PGothic"/>
      <family val="3"/>
      <charset val="128"/>
    </font>
    <font>
      <b/>
      <sz val="16"/>
      <color theme="1"/>
      <name val="MS PMincho"/>
      <family val="1"/>
      <charset val="128"/>
    </font>
    <font>
      <sz val="10"/>
      <color theme="1"/>
      <name val="ＭＳ ゴシック"/>
      <family val="3"/>
      <charset val="128"/>
    </font>
    <font>
      <sz val="11"/>
      <color theme="1"/>
      <name val="Calibri"/>
    </font>
    <font>
      <b/>
      <sz val="11"/>
      <color theme="4"/>
      <name val="ＭＳ Ｐゴシック"/>
      <family val="3"/>
      <charset val="128"/>
    </font>
    <font>
      <sz val="11"/>
      <color theme="1"/>
      <name val="ＭＳ Ｐゴシック"/>
      <family val="3"/>
      <charset val="128"/>
    </font>
    <font>
      <b/>
      <sz val="11"/>
      <color rgb="FFFF0000"/>
      <name val="ＭＳ Ｐゴシック"/>
      <family val="3"/>
      <charset val="128"/>
    </font>
    <font>
      <b/>
      <sz val="11"/>
      <color theme="1"/>
      <name val="ＭＳ Ｐゴシック"/>
      <family val="3"/>
      <charset val="128"/>
    </font>
    <font>
      <b/>
      <sz val="11"/>
      <color rgb="FFFFC000"/>
      <name val="ＭＳ Ｐゴシック"/>
      <family val="3"/>
      <charset val="128"/>
    </font>
    <font>
      <sz val="9"/>
      <color theme="1"/>
      <name val="ＭＳ Ｐゴシック"/>
      <family val="3"/>
      <charset val="128"/>
    </font>
    <font>
      <b/>
      <sz val="16"/>
      <color rgb="FFFF0000"/>
      <name val="ＭＳ Ｐゴシック"/>
      <family val="3"/>
      <charset val="128"/>
    </font>
    <font>
      <b/>
      <sz val="16"/>
      <color rgb="FF000000"/>
      <name val="ＭＳ Ｐゴシック"/>
      <family val="3"/>
      <charset val="128"/>
    </font>
    <font>
      <b/>
      <sz val="10"/>
      <color theme="1"/>
      <name val="ＭＳ Ｐゴシック"/>
      <family val="3"/>
      <charset val="128"/>
    </font>
    <font>
      <sz val="10"/>
      <color theme="1"/>
      <name val="ＭＳ Ｐゴシック"/>
      <family val="3"/>
      <charset val="128"/>
    </font>
    <font>
      <b/>
      <sz val="14"/>
      <color rgb="FFFF0000"/>
      <name val="ＭＳ Ｐゴシック"/>
      <family val="3"/>
      <charset val="128"/>
    </font>
    <font>
      <sz val="14"/>
      <color theme="1"/>
      <name val="ＭＳ Ｐゴシック"/>
      <family val="3"/>
      <charset val="128"/>
    </font>
    <font>
      <sz val="10"/>
      <color theme="1"/>
      <name val="ＭＳ 明朝"/>
      <family val="1"/>
      <charset val="128"/>
    </font>
    <font>
      <sz val="12"/>
      <color theme="1"/>
      <name val="ＭＳ 明朝"/>
      <family val="1"/>
      <charset val="128"/>
    </font>
    <font>
      <sz val="6"/>
      <name val="Calibri"/>
      <family val="3"/>
      <charset val="128"/>
      <scheme val="minor"/>
    </font>
    <font>
      <sz val="8"/>
      <name val="Calibri"/>
      <family val="2"/>
    </font>
    <font>
      <sz val="14"/>
      <color rgb="FF000000"/>
      <name val="Calibri"/>
      <family val="2"/>
      <scheme val="minor"/>
    </font>
    <font>
      <sz val="11"/>
      <name val="Calibri"/>
      <family val="2"/>
    </font>
    <font>
      <sz val="10"/>
      <name val="MS PGothic"/>
      <family val="3"/>
      <charset val="128"/>
    </font>
    <font>
      <u/>
      <sz val="12"/>
      <color theme="1"/>
      <name val="MS PGothic"/>
      <family val="3"/>
      <charset val="128"/>
    </font>
    <font>
      <b/>
      <sz val="16"/>
      <color rgb="FFFF0000"/>
      <name val="MS PGothic"/>
      <family val="3"/>
      <charset val="128"/>
    </font>
    <font>
      <sz val="10"/>
      <color theme="0"/>
      <name val="MS PGothic"/>
      <family val="3"/>
      <charset val="128"/>
    </font>
    <font>
      <b/>
      <sz val="14"/>
      <color rgb="FF000000"/>
      <name val="ＭＳ Ｐゴシック"/>
      <family val="3"/>
      <charset val="128"/>
    </font>
    <font>
      <b/>
      <sz val="10"/>
      <color theme="1"/>
      <name val="MS PGothic"/>
      <family val="3"/>
      <charset val="128"/>
    </font>
    <font>
      <b/>
      <sz val="10"/>
      <color rgb="FFFF0000"/>
      <name val="MS PGothic"/>
      <family val="3"/>
      <charset val="128"/>
    </font>
  </fonts>
  <fills count="15">
    <fill>
      <patternFill patternType="none"/>
    </fill>
    <fill>
      <patternFill patternType="gray125"/>
    </fill>
    <fill>
      <patternFill patternType="solid">
        <fgColor rgb="FFFF0000"/>
        <bgColor rgb="FFFF0000"/>
      </patternFill>
    </fill>
    <fill>
      <patternFill patternType="solid">
        <fgColor rgb="FFFFFF00"/>
        <bgColor rgb="FFFFFF00"/>
      </patternFill>
    </fill>
    <fill>
      <patternFill patternType="solid">
        <fgColor rgb="FF548DD4"/>
        <bgColor rgb="FF548DD4"/>
      </patternFill>
    </fill>
    <fill>
      <patternFill patternType="solid">
        <fgColor rgb="FFCCFFFF"/>
        <bgColor rgb="FFCCFFFF"/>
      </patternFill>
    </fill>
    <fill>
      <patternFill patternType="solid">
        <fgColor rgb="FFFFFF66"/>
        <bgColor rgb="FFFFFF66"/>
      </patternFill>
    </fill>
    <fill>
      <patternFill patternType="solid">
        <fgColor rgb="FFFFFF99"/>
        <bgColor rgb="FFFFFF99"/>
      </patternFill>
    </fill>
    <fill>
      <patternFill patternType="solid">
        <fgColor rgb="FFFFFFFF"/>
        <bgColor rgb="FFFFFFFF"/>
      </patternFill>
    </fill>
    <fill>
      <patternFill patternType="solid">
        <fgColor rgb="FFFFFF9B"/>
        <bgColor rgb="FFFFFF9B"/>
      </patternFill>
    </fill>
    <fill>
      <patternFill patternType="solid">
        <fgColor rgb="FF7F7F7F"/>
        <bgColor rgb="FF7F7F7F"/>
      </patternFill>
    </fill>
    <fill>
      <patternFill patternType="solid">
        <fgColor rgb="FFFDE9D9"/>
        <bgColor rgb="FFFDE9D9"/>
      </patternFill>
    </fill>
    <fill>
      <patternFill patternType="solid">
        <fgColor rgb="FFB6DDE8"/>
        <bgColor rgb="FFB6DDE8"/>
      </patternFill>
    </fill>
    <fill>
      <patternFill patternType="solid">
        <fgColor theme="0"/>
        <bgColor theme="0"/>
      </patternFill>
    </fill>
    <fill>
      <patternFill patternType="solid">
        <fgColor rgb="FFE5DFEC"/>
        <bgColor rgb="FFE5DFEC"/>
      </patternFill>
    </fill>
  </fills>
  <borders count="170">
    <border>
      <left/>
      <right/>
      <top/>
      <bottom/>
      <diagonal/>
    </border>
    <border>
      <left/>
      <right/>
      <top/>
      <bottom/>
      <diagonal/>
    </border>
    <border>
      <left/>
      <right/>
      <top/>
      <bottom/>
      <diagonal/>
    </border>
    <border>
      <left/>
      <right/>
      <top/>
      <bottom/>
      <diagonal/>
    </border>
    <border>
      <left/>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medium">
        <color rgb="FF000000"/>
      </right>
      <top style="thin">
        <color rgb="FF000000"/>
      </top>
      <bottom style="hair">
        <color rgb="FF000000"/>
      </bottom>
      <diagonal/>
    </border>
    <border>
      <left style="medium">
        <color rgb="FF000000"/>
      </left>
      <right/>
      <top style="thin">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medium">
        <color rgb="FF000000"/>
      </right>
      <top style="hair">
        <color rgb="FF000000"/>
      </top>
      <bottom style="thin">
        <color rgb="FF000000"/>
      </bottom>
      <diagonal/>
    </border>
    <border>
      <left style="medium">
        <color rgb="FF000000"/>
      </left>
      <right/>
      <top style="hair">
        <color rgb="FF000000"/>
      </top>
      <bottom style="thin">
        <color rgb="FF000000"/>
      </bottom>
      <diagonal/>
    </border>
    <border>
      <left style="medium">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hair">
        <color rgb="FF000000"/>
      </right>
      <top style="thin">
        <color rgb="FF000000"/>
      </top>
      <bottom style="hair">
        <color rgb="FF000000"/>
      </bottom>
      <diagonal/>
    </border>
    <border>
      <left/>
      <right style="medium">
        <color rgb="FF000000"/>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right/>
      <top/>
      <bottom/>
      <diagonal/>
    </border>
    <border>
      <left/>
      <right style="hair">
        <color rgb="FF000000"/>
      </right>
      <top style="hair">
        <color rgb="FF000000"/>
      </top>
      <bottom style="hair">
        <color rgb="FF000000"/>
      </bottom>
      <diagonal/>
    </border>
    <border>
      <left/>
      <right style="medium">
        <color rgb="FF000000"/>
      </right>
      <top/>
      <bottom/>
      <diagonal/>
    </border>
    <border>
      <left/>
      <right style="medium">
        <color rgb="FF000000"/>
      </right>
      <top/>
      <bottom/>
      <diagonal/>
    </border>
    <border>
      <left style="medium">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diagonal/>
    </border>
    <border>
      <left style="medium">
        <color rgb="FF000000"/>
      </left>
      <right style="thin">
        <color rgb="FF000000"/>
      </right>
      <top/>
      <bottom/>
      <diagonal/>
    </border>
    <border>
      <left style="thin">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right style="medium">
        <color rgb="FF000000"/>
      </right>
      <top/>
      <bottom style="medium">
        <color rgb="FF000000"/>
      </bottom>
      <diagonal/>
    </border>
    <border>
      <left/>
      <right style="hair">
        <color rgb="FF000000"/>
      </right>
      <top style="hair">
        <color rgb="FF000000"/>
      </top>
      <bottom/>
      <diagonal/>
    </border>
    <border>
      <left/>
      <right style="medium">
        <color rgb="FF000000"/>
      </right>
      <top/>
      <bottom style="medium">
        <color rgb="FF000000"/>
      </bottom>
      <diagonal/>
    </border>
    <border>
      <left style="medium">
        <color rgb="FF000000"/>
      </left>
      <right/>
      <top style="hair">
        <color rgb="FF000000"/>
      </top>
      <bottom/>
      <diagonal/>
    </border>
    <border>
      <left style="hair">
        <color rgb="FF000000"/>
      </left>
      <right style="hair">
        <color rgb="FF000000"/>
      </right>
      <top style="hair">
        <color rgb="FF000000"/>
      </top>
      <bottom style="medium">
        <color rgb="FF000000"/>
      </bottom>
      <diagonal/>
    </border>
    <border>
      <left/>
      <right/>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right style="hair">
        <color rgb="FF000000"/>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hair">
        <color rgb="FF000000"/>
      </right>
      <top style="medium">
        <color rgb="FF000000"/>
      </top>
      <bottom style="hair">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medium">
        <color rgb="FF000000"/>
      </right>
      <top style="thin">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style="thin">
        <color rgb="FF50505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medium">
        <color rgb="FF000000"/>
      </left>
      <right/>
      <top/>
      <bottom/>
      <diagonal/>
    </border>
    <border>
      <left style="thin">
        <color rgb="FF000000"/>
      </left>
      <right/>
      <top style="thin">
        <color rgb="FF000000"/>
      </top>
      <bottom/>
      <diagonal/>
    </border>
    <border>
      <left/>
      <right style="hair">
        <color rgb="FF000000"/>
      </right>
      <top style="thin">
        <color rgb="FF000000"/>
      </top>
      <bottom/>
      <diagonal/>
    </border>
    <border>
      <left/>
      <right style="hair">
        <color rgb="FF000000"/>
      </right>
      <top style="hair">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bottom style="thin">
        <color rgb="FF000000"/>
      </bottom>
      <diagonal/>
    </border>
    <border>
      <left/>
      <right style="hair">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top/>
      <bottom style="dotted">
        <color rgb="FF000000"/>
      </bottom>
      <diagonal/>
    </border>
    <border>
      <left/>
      <right/>
      <top/>
      <bottom style="medium">
        <color rgb="FF000000"/>
      </bottom>
      <diagonal/>
    </border>
    <border>
      <left/>
      <right/>
      <top style="medium">
        <color rgb="FF000000"/>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hair">
        <color rgb="FF000000"/>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top/>
      <bottom/>
      <diagonal/>
    </border>
    <border>
      <left/>
      <right style="dotted">
        <color rgb="FF000000"/>
      </right>
      <top/>
      <bottom/>
      <diagonal/>
    </border>
    <border>
      <left style="hair">
        <color rgb="FF000000"/>
      </left>
      <right/>
      <top/>
      <bottom style="hair">
        <color rgb="FF000000"/>
      </bottom>
      <diagonal/>
    </border>
    <border>
      <left/>
      <right style="hair">
        <color rgb="FF000000"/>
      </right>
      <top/>
      <bottom style="hair">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bottom/>
      <diagonal/>
    </border>
    <border>
      <left style="medium">
        <color indexed="64"/>
      </left>
      <right/>
      <top style="thin">
        <color rgb="FF000000"/>
      </top>
      <bottom/>
      <diagonal/>
    </border>
    <border>
      <left/>
      <right style="medium">
        <color indexed="64"/>
      </right>
      <top style="thin">
        <color rgb="FF000000"/>
      </top>
      <bottom style="thin">
        <color rgb="FF000000"/>
      </bottom>
      <diagonal/>
    </border>
    <border>
      <left style="medium">
        <color indexed="64"/>
      </left>
      <right/>
      <top/>
      <bottom style="thin">
        <color rgb="FF000000"/>
      </bottom>
      <diagonal/>
    </border>
    <border>
      <left/>
      <right style="medium">
        <color indexed="64"/>
      </right>
      <top style="thin">
        <color rgb="FF000000"/>
      </top>
      <bottom style="hair">
        <color rgb="FF000000"/>
      </bottom>
      <diagonal/>
    </border>
    <border>
      <left/>
      <right style="medium">
        <color indexed="64"/>
      </right>
      <top style="hair">
        <color rgb="FF000000"/>
      </top>
      <bottom style="hair">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diagonal/>
    </border>
    <border>
      <left/>
      <right style="medium">
        <color indexed="64"/>
      </right>
      <top style="thin">
        <color rgb="FF000000"/>
      </top>
      <bottom/>
      <diagonal/>
    </border>
    <border>
      <left style="medium">
        <color indexed="64"/>
      </left>
      <right style="thin">
        <color rgb="FF000000"/>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515">
    <xf numFmtId="0" fontId="0" fillId="0" borderId="0" xfId="0" applyAlignment="1">
      <alignment vertical="center"/>
    </xf>
    <xf numFmtId="0" fontId="1" fillId="0" borderId="0" xfId="0" applyFont="1" applyAlignment="1">
      <alignment vertical="center"/>
    </xf>
    <xf numFmtId="0" fontId="2" fillId="2" borderId="1" xfId="0" applyFont="1" applyFill="1" applyBorder="1" applyAlignment="1">
      <alignment vertical="center"/>
    </xf>
    <xf numFmtId="0" fontId="2" fillId="3" borderId="1" xfId="0" applyFont="1" applyFill="1" applyBorder="1" applyAlignment="1">
      <alignment vertical="center"/>
    </xf>
    <xf numFmtId="0" fontId="3" fillId="4" borderId="1" xfId="0" applyFont="1" applyFill="1" applyBorder="1" applyAlignment="1">
      <alignment vertical="center"/>
    </xf>
    <xf numFmtId="0" fontId="4" fillId="0" borderId="0" xfId="0" applyFont="1" applyAlignment="1">
      <alignment vertical="center"/>
    </xf>
    <xf numFmtId="0" fontId="2" fillId="0" borderId="0" xfId="0" applyFont="1" applyAlignment="1">
      <alignment vertical="center"/>
    </xf>
    <xf numFmtId="0" fontId="5" fillId="0" borderId="0" xfId="0" applyFont="1" applyAlignment="1">
      <alignment vertical="center"/>
    </xf>
    <xf numFmtId="0" fontId="2" fillId="5" borderId="1" xfId="0" applyFont="1" applyFill="1" applyBorder="1" applyAlignment="1">
      <alignment vertical="center"/>
    </xf>
    <xf numFmtId="0" fontId="2" fillId="6" borderId="1" xfId="0" applyFont="1" applyFill="1" applyBorder="1" applyAlignment="1">
      <alignment vertical="center"/>
    </xf>
    <xf numFmtId="0" fontId="8"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9" fillId="5" borderId="1" xfId="0" applyFont="1" applyFill="1" applyBorder="1" applyAlignment="1">
      <alignment horizontal="center" vertical="center"/>
    </xf>
    <xf numFmtId="0" fontId="10" fillId="5" borderId="1" xfId="0" applyFont="1" applyFill="1" applyBorder="1" applyAlignment="1">
      <alignment horizontal="left" vertical="center"/>
    </xf>
    <xf numFmtId="0" fontId="11" fillId="5" borderId="1" xfId="0" applyFont="1" applyFill="1" applyBorder="1" applyAlignment="1">
      <alignment horizontal="center" vertical="center"/>
    </xf>
    <xf numFmtId="0" fontId="12" fillId="5" borderId="1" xfId="0" applyFont="1" applyFill="1" applyBorder="1" applyAlignment="1">
      <alignment vertical="center"/>
    </xf>
    <xf numFmtId="0" fontId="14" fillId="5" borderId="1" xfId="0" applyFont="1" applyFill="1" applyBorder="1" applyAlignment="1">
      <alignment vertical="center"/>
    </xf>
    <xf numFmtId="0" fontId="12" fillId="0" borderId="0" xfId="0" applyFont="1" applyAlignment="1">
      <alignment vertical="center"/>
    </xf>
    <xf numFmtId="0" fontId="12" fillId="0" borderId="18" xfId="0" applyFont="1" applyBorder="1" applyAlignment="1">
      <alignment vertical="center"/>
    </xf>
    <xf numFmtId="0" fontId="15" fillId="3" borderId="1" xfId="0" applyFont="1" applyFill="1" applyBorder="1" applyAlignment="1">
      <alignment vertical="center"/>
    </xf>
    <xf numFmtId="0" fontId="12" fillId="3" borderId="1" xfId="0" applyFont="1" applyFill="1" applyBorder="1" applyAlignment="1">
      <alignment vertical="center"/>
    </xf>
    <xf numFmtId="0" fontId="12" fillId="8" borderId="29" xfId="0" applyFont="1" applyFill="1" applyBorder="1" applyAlignment="1">
      <alignment horizontal="center" vertical="center"/>
    </xf>
    <xf numFmtId="0" fontId="12" fillId="8" borderId="36" xfId="0" applyFont="1" applyFill="1" applyBorder="1" applyAlignment="1">
      <alignment horizontal="center" vertical="center"/>
    </xf>
    <xf numFmtId="0" fontId="12" fillId="5" borderId="1" xfId="0" applyFont="1" applyFill="1" applyBorder="1" applyAlignment="1">
      <alignment horizontal="center" vertical="center" shrinkToFit="1"/>
    </xf>
    <xf numFmtId="0" fontId="12" fillId="0" borderId="18" xfId="0" applyFont="1" applyBorder="1" applyAlignment="1">
      <alignment horizontal="center" vertical="center" shrinkToFit="1"/>
    </xf>
    <xf numFmtId="0" fontId="12" fillId="0" borderId="18" xfId="0" applyFont="1" applyBorder="1" applyAlignment="1">
      <alignment horizontal="center" vertical="center"/>
    </xf>
    <xf numFmtId="0" fontId="12" fillId="0" borderId="54" xfId="0" applyFont="1" applyBorder="1" applyAlignment="1">
      <alignment horizontal="center" vertical="center"/>
    </xf>
    <xf numFmtId="0" fontId="12" fillId="5" borderId="79" xfId="0" applyFont="1" applyFill="1" applyBorder="1" applyAlignment="1">
      <alignment horizontal="center" vertical="center"/>
    </xf>
    <xf numFmtId="0" fontId="12" fillId="0" borderId="80" xfId="0" applyFont="1" applyBorder="1" applyAlignment="1">
      <alignment vertical="center"/>
    </xf>
    <xf numFmtId="0" fontId="12" fillId="0" borderId="81" xfId="0" applyFont="1" applyBorder="1" applyAlignment="1">
      <alignment vertical="center"/>
    </xf>
    <xf numFmtId="0" fontId="12" fillId="5" borderId="84" xfId="0" applyFont="1" applyFill="1" applyBorder="1" applyAlignment="1">
      <alignment horizontal="center" vertical="center"/>
    </xf>
    <xf numFmtId="0" fontId="12" fillId="8" borderId="87" xfId="0" applyFont="1" applyFill="1" applyBorder="1" applyAlignment="1">
      <alignment horizontal="center" vertical="center"/>
    </xf>
    <xf numFmtId="0" fontId="12" fillId="8" borderId="88" xfId="0" applyFont="1" applyFill="1" applyBorder="1" applyAlignment="1">
      <alignment horizontal="center" vertical="center"/>
    </xf>
    <xf numFmtId="0" fontId="12" fillId="11" borderId="96" xfId="0" applyFont="1" applyFill="1" applyBorder="1" applyAlignment="1">
      <alignment horizontal="center" vertical="center"/>
    </xf>
    <xf numFmtId="0" fontId="12" fillId="6" borderId="1" xfId="0" applyFont="1" applyFill="1" applyBorder="1" applyAlignment="1">
      <alignment vertical="center"/>
    </xf>
    <xf numFmtId="0" fontId="12" fillId="0" borderId="0" xfId="0" applyFont="1" applyAlignment="1">
      <alignment horizontal="center" vertical="center"/>
    </xf>
    <xf numFmtId="20" fontId="12" fillId="0" borderId="0" xfId="0" applyNumberFormat="1" applyFont="1" applyAlignment="1">
      <alignment vertical="center"/>
    </xf>
    <xf numFmtId="0" fontId="12" fillId="12" borderId="1" xfId="0" applyFont="1" applyFill="1" applyBorder="1" applyAlignment="1">
      <alignment horizontal="center" vertical="center"/>
    </xf>
    <xf numFmtId="0" fontId="12" fillId="0" borderId="99" xfId="0" applyFont="1" applyBorder="1" applyAlignment="1">
      <alignment vertical="center"/>
    </xf>
    <xf numFmtId="0" fontId="20" fillId="3" borderId="1" xfId="0" applyFont="1" applyFill="1" applyBorder="1" applyAlignment="1">
      <alignment horizontal="center" vertical="center"/>
    </xf>
    <xf numFmtId="0" fontId="21" fillId="3" borderId="1" xfId="0" applyFont="1" applyFill="1" applyBorder="1" applyAlignment="1">
      <alignment vertical="center"/>
    </xf>
    <xf numFmtId="0" fontId="22" fillId="3" borderId="1" xfId="0" applyFont="1" applyFill="1" applyBorder="1" applyAlignment="1">
      <alignment horizontal="center" vertical="center"/>
    </xf>
    <xf numFmtId="0" fontId="2" fillId="13" borderId="1" xfId="0" applyFont="1" applyFill="1" applyBorder="1" applyAlignment="1">
      <alignment vertical="center"/>
    </xf>
    <xf numFmtId="0" fontId="12" fillId="0" borderId="55" xfId="0" applyFont="1" applyBorder="1" applyAlignment="1">
      <alignment horizontal="center" vertical="center"/>
    </xf>
    <xf numFmtId="0" fontId="12" fillId="0" borderId="73" xfId="0" applyFont="1" applyBorder="1" applyAlignment="1">
      <alignment horizontal="center" vertical="center"/>
    </xf>
    <xf numFmtId="0" fontId="12" fillId="8" borderId="75" xfId="0" applyFont="1" applyFill="1" applyBorder="1" applyAlignment="1">
      <alignment horizontal="center" vertical="center" wrapText="1"/>
    </xf>
    <xf numFmtId="0" fontId="12" fillId="8" borderId="76" xfId="0" applyFont="1" applyFill="1" applyBorder="1" applyAlignment="1">
      <alignment horizontal="center" vertical="center" wrapText="1"/>
    </xf>
    <xf numFmtId="0" fontId="12" fillId="0" borderId="82" xfId="0" applyFont="1" applyBorder="1" applyAlignment="1">
      <alignment horizontal="center" vertical="center"/>
    </xf>
    <xf numFmtId="0" fontId="12" fillId="0" borderId="81" xfId="0" applyFont="1" applyBorder="1" applyAlignment="1">
      <alignment horizontal="center" vertical="center"/>
    </xf>
    <xf numFmtId="0" fontId="12" fillId="0" borderId="80" xfId="0" applyFont="1" applyBorder="1" applyAlignment="1">
      <alignment horizontal="center" vertical="center"/>
    </xf>
    <xf numFmtId="0" fontId="23" fillId="0" borderId="0" xfId="0" applyFont="1" applyAlignment="1">
      <alignment vertical="center"/>
    </xf>
    <xf numFmtId="0" fontId="25" fillId="0" borderId="0" xfId="0" applyFont="1" applyAlignment="1">
      <alignment vertical="center" shrinkToFit="1"/>
    </xf>
    <xf numFmtId="0" fontId="23" fillId="0" borderId="0" xfId="0" applyFont="1" applyAlignment="1">
      <alignment horizontal="center" vertical="center"/>
    </xf>
    <xf numFmtId="0" fontId="26" fillId="0" borderId="14" xfId="0" applyFont="1" applyBorder="1" applyAlignment="1">
      <alignment vertical="center"/>
    </xf>
    <xf numFmtId="0" fontId="26" fillId="0" borderId="17" xfId="0" applyFont="1" applyBorder="1" applyAlignment="1">
      <alignment vertical="center"/>
    </xf>
    <xf numFmtId="0" fontId="27" fillId="0" borderId="0" xfId="0" applyFont="1" applyAlignment="1">
      <alignment vertical="center"/>
    </xf>
    <xf numFmtId="0" fontId="23" fillId="0" borderId="65" xfId="0" applyFont="1" applyBorder="1" applyAlignment="1">
      <alignment horizontal="center" vertical="center"/>
    </xf>
    <xf numFmtId="0" fontId="30" fillId="0" borderId="0" xfId="0" applyFont="1" applyAlignment="1">
      <alignment horizontal="center" vertical="center" shrinkToFit="1"/>
    </xf>
    <xf numFmtId="178" fontId="26" fillId="0" borderId="21" xfId="0" applyNumberFormat="1" applyFont="1" applyBorder="1" applyAlignment="1">
      <alignment vertical="center" shrinkToFit="1"/>
    </xf>
    <xf numFmtId="0" fontId="31" fillId="0" borderId="27" xfId="0" applyFont="1" applyBorder="1" applyAlignment="1">
      <alignment vertical="center"/>
    </xf>
    <xf numFmtId="0" fontId="29" fillId="0" borderId="106" xfId="0" applyFont="1" applyBorder="1" applyAlignment="1">
      <alignment horizontal="right" vertical="center" shrinkToFit="1"/>
    </xf>
    <xf numFmtId="0" fontId="29" fillId="0" borderId="0" xfId="0" applyFont="1" applyAlignment="1">
      <alignment horizontal="center" vertical="center" shrinkToFit="1"/>
    </xf>
    <xf numFmtId="0" fontId="31" fillId="0" borderId="0" xfId="0" applyFont="1" applyAlignment="1">
      <alignment horizontal="center" vertical="center" shrinkToFit="1"/>
    </xf>
    <xf numFmtId="0" fontId="31" fillId="0" borderId="30" xfId="0" applyFont="1" applyBorder="1" applyAlignment="1">
      <alignment vertical="center"/>
    </xf>
    <xf numFmtId="0" fontId="23" fillId="0" borderId="105" xfId="0" applyFont="1" applyBorder="1" applyAlignment="1">
      <alignment horizontal="right" vertical="center" shrinkToFit="1"/>
    </xf>
    <xf numFmtId="0" fontId="32" fillId="0" borderId="0" xfId="0" applyFont="1" applyAlignment="1">
      <alignment horizontal="center" vertical="center" shrinkToFit="1"/>
    </xf>
    <xf numFmtId="0" fontId="31" fillId="0" borderId="22" xfId="0" applyFont="1" applyBorder="1" applyAlignment="1">
      <alignment horizontal="center" vertical="center" shrinkToFit="1"/>
    </xf>
    <xf numFmtId="0" fontId="33" fillId="0" borderId="21" xfId="0" applyFont="1" applyBorder="1" applyAlignment="1">
      <alignment horizontal="center" vertical="center"/>
    </xf>
    <xf numFmtId="0" fontId="33" fillId="0" borderId="20" xfId="0" applyFont="1" applyBorder="1" applyAlignment="1">
      <alignment horizontal="center" vertical="center"/>
    </xf>
    <xf numFmtId="0" fontId="33" fillId="0" borderId="23" xfId="0" applyFont="1" applyBorder="1" applyAlignment="1">
      <alignment vertical="center"/>
    </xf>
    <xf numFmtId="0" fontId="33" fillId="0" borderId="0" xfId="0" applyFont="1" applyAlignment="1">
      <alignment horizontal="left" vertical="center"/>
    </xf>
    <xf numFmtId="0" fontId="34" fillId="3" borderId="1" xfId="0" applyFont="1" applyFill="1" applyBorder="1" applyAlignment="1">
      <alignment horizontal="center" vertical="center"/>
    </xf>
    <xf numFmtId="0" fontId="17" fillId="3" borderId="1" xfId="0" applyFont="1" applyFill="1" applyBorder="1" applyAlignment="1">
      <alignment vertical="center"/>
    </xf>
    <xf numFmtId="0" fontId="30" fillId="0" borderId="0" xfId="0" applyFont="1" applyAlignment="1">
      <alignment vertical="center"/>
    </xf>
    <xf numFmtId="0" fontId="28" fillId="0" borderId="18" xfId="0" applyFont="1" applyBorder="1" applyAlignment="1">
      <alignment horizontal="center" vertical="center" shrinkToFit="1"/>
    </xf>
    <xf numFmtId="0" fontId="23" fillId="0" borderId="27" xfId="0" applyFont="1" applyBorder="1" applyAlignment="1">
      <alignment horizontal="center" vertical="center"/>
    </xf>
    <xf numFmtId="0" fontId="23" fillId="0" borderId="99" xfId="0" applyFont="1" applyBorder="1" applyAlignment="1">
      <alignment horizontal="center" vertical="center"/>
    </xf>
    <xf numFmtId="181" fontId="26" fillId="0" borderId="108" xfId="0" applyNumberFormat="1" applyFont="1" applyBorder="1" applyAlignment="1">
      <alignment horizontal="right" vertical="center"/>
    </xf>
    <xf numFmtId="0" fontId="26" fillId="0" borderId="99" xfId="0" applyFont="1" applyBorder="1" applyAlignment="1">
      <alignment vertical="center"/>
    </xf>
    <xf numFmtId="0" fontId="26" fillId="0" borderId="104" xfId="0" applyFont="1" applyBorder="1" applyAlignment="1">
      <alignment vertical="center"/>
    </xf>
    <xf numFmtId="0" fontId="27" fillId="0" borderId="0" xfId="0" applyFont="1" applyAlignment="1">
      <alignment horizontal="center" vertical="center"/>
    </xf>
    <xf numFmtId="0" fontId="23" fillId="0" borderId="25" xfId="0" applyFont="1" applyBorder="1" applyAlignment="1">
      <alignment horizontal="center" vertical="top" shrinkToFit="1"/>
    </xf>
    <xf numFmtId="0" fontId="36" fillId="0" borderId="27" xfId="0" applyFont="1" applyBorder="1" applyAlignment="1">
      <alignment vertical="center"/>
    </xf>
    <xf numFmtId="0" fontId="37" fillId="0" borderId="99" xfId="0" applyFont="1" applyBorder="1" applyAlignment="1">
      <alignment horizontal="center" vertical="center"/>
    </xf>
    <xf numFmtId="0" fontId="36" fillId="0" borderId="99" xfId="0" applyFont="1" applyBorder="1" applyAlignment="1">
      <alignment horizontal="center" vertical="center"/>
    </xf>
    <xf numFmtId="0" fontId="37" fillId="0" borderId="0" xfId="0" applyFont="1" applyAlignment="1">
      <alignment horizontal="center" vertical="center"/>
    </xf>
    <xf numFmtId="0" fontId="37" fillId="0" borderId="0" xfId="0" applyFont="1" applyAlignment="1">
      <alignment vertical="center"/>
    </xf>
    <xf numFmtId="0" fontId="37" fillId="0" borderId="0" xfId="0" applyFont="1" applyAlignment="1">
      <alignment horizontal="right" vertical="center"/>
    </xf>
    <xf numFmtId="0" fontId="38" fillId="0" borderId="0" xfId="0" applyFont="1" applyAlignment="1">
      <alignment horizontal="right" vertical="center"/>
    </xf>
    <xf numFmtId="182" fontId="37" fillId="0" borderId="0" xfId="0" applyNumberFormat="1" applyFont="1" applyAlignment="1">
      <alignment horizontal="center" vertical="center"/>
    </xf>
    <xf numFmtId="0" fontId="38" fillId="0" borderId="99" xfId="0" applyFont="1" applyBorder="1" applyAlignment="1">
      <alignment horizontal="center" vertical="center"/>
    </xf>
    <xf numFmtId="183" fontId="37" fillId="0" borderId="99" xfId="0" applyNumberFormat="1" applyFont="1" applyBorder="1" applyAlignment="1">
      <alignment horizontal="center" vertical="center"/>
    </xf>
    <xf numFmtId="183" fontId="37" fillId="0" borderId="99" xfId="0" applyNumberFormat="1" applyFont="1" applyBorder="1" applyAlignment="1">
      <alignment vertical="center"/>
    </xf>
    <xf numFmtId="183" fontId="37" fillId="0" borderId="59" xfId="0" applyNumberFormat="1" applyFont="1" applyBorder="1" applyAlignment="1">
      <alignment vertical="center"/>
    </xf>
    <xf numFmtId="183" fontId="37" fillId="0" borderId="0" xfId="0" applyNumberFormat="1" applyFont="1" applyAlignment="1">
      <alignment vertical="center"/>
    </xf>
    <xf numFmtId="0" fontId="39" fillId="0" borderId="0" xfId="0" applyFont="1" applyAlignment="1">
      <alignment vertical="center"/>
    </xf>
    <xf numFmtId="0" fontId="37" fillId="0" borderId="107" xfId="0" applyFont="1" applyBorder="1" applyAlignment="1">
      <alignment vertical="center"/>
    </xf>
    <xf numFmtId="0" fontId="38" fillId="0" borderId="0" xfId="0" applyFont="1" applyAlignment="1">
      <alignment horizontal="center" vertical="center"/>
    </xf>
    <xf numFmtId="183" fontId="37" fillId="0" borderId="0" xfId="0" applyNumberFormat="1" applyFont="1" applyAlignment="1">
      <alignment horizontal="center" vertical="center"/>
    </xf>
    <xf numFmtId="183" fontId="37" fillId="0" borderId="65" xfId="0" applyNumberFormat="1" applyFont="1" applyBorder="1" applyAlignment="1">
      <alignment vertical="center"/>
    </xf>
    <xf numFmtId="0" fontId="37" fillId="0" borderId="107" xfId="0" applyFont="1" applyBorder="1" applyAlignment="1">
      <alignment horizontal="center" vertical="center"/>
    </xf>
    <xf numFmtId="0" fontId="27" fillId="0" borderId="65" xfId="0" applyFont="1" applyBorder="1" applyAlignment="1">
      <alignment horizontal="center" vertical="center"/>
    </xf>
    <xf numFmtId="0" fontId="1" fillId="0" borderId="107" xfId="0" applyFont="1" applyBorder="1" applyAlignment="1">
      <alignment horizontal="left" vertical="center"/>
    </xf>
    <xf numFmtId="0" fontId="36" fillId="0" borderId="0" xfId="0" applyFont="1" applyAlignment="1">
      <alignment horizontal="center" vertical="center"/>
    </xf>
    <xf numFmtId="0" fontId="36" fillId="0" borderId="0" xfId="0" applyFont="1" applyAlignment="1">
      <alignment horizontal="left" vertical="center"/>
    </xf>
    <xf numFmtId="0" fontId="2" fillId="0" borderId="0" xfId="0" applyFont="1" applyAlignment="1">
      <alignment horizontal="center" vertical="center" shrinkToFit="1"/>
    </xf>
    <xf numFmtId="0" fontId="27" fillId="0" borderId="120" xfId="0" applyFont="1" applyBorder="1" applyAlignment="1">
      <alignment horizontal="center" vertical="center"/>
    </xf>
    <xf numFmtId="0" fontId="27" fillId="0" borderId="121" xfId="0" applyFont="1" applyBorder="1" applyAlignment="1">
      <alignment horizontal="center" vertical="center"/>
    </xf>
    <xf numFmtId="0" fontId="23" fillId="0" borderId="107" xfId="0" applyFont="1" applyBorder="1" applyAlignment="1">
      <alignment horizontal="center" vertical="center"/>
    </xf>
    <xf numFmtId="0" fontId="27" fillId="0" borderId="107" xfId="0" applyFont="1" applyBorder="1" applyAlignment="1">
      <alignment vertical="center"/>
    </xf>
    <xf numFmtId="0" fontId="27" fillId="0" borderId="122" xfId="0" applyFont="1" applyBorder="1" applyAlignment="1">
      <alignment vertical="center"/>
    </xf>
    <xf numFmtId="0" fontId="27" fillId="0" borderId="32" xfId="0" applyFont="1" applyBorder="1" applyAlignment="1">
      <alignment vertical="center"/>
    </xf>
    <xf numFmtId="0" fontId="27" fillId="0" borderId="123" xfId="0" applyFont="1" applyBorder="1" applyAlignment="1">
      <alignment vertical="center"/>
    </xf>
    <xf numFmtId="0" fontId="27" fillId="0" borderId="74" xfId="0" applyFont="1" applyBorder="1" applyAlignment="1">
      <alignment vertical="center"/>
    </xf>
    <xf numFmtId="0" fontId="1" fillId="0" borderId="107" xfId="0" applyFont="1" applyBorder="1" applyAlignment="1">
      <alignment vertical="center"/>
    </xf>
    <xf numFmtId="0" fontId="26" fillId="0" borderId="125" xfId="0" applyFont="1" applyBorder="1" applyAlignment="1">
      <alignment horizontal="center" vertical="center"/>
    </xf>
    <xf numFmtId="38" fontId="26" fillId="0" borderId="44" xfId="0" applyNumberFormat="1" applyFont="1" applyBorder="1" applyAlignment="1">
      <alignment horizontal="right" vertical="center"/>
    </xf>
    <xf numFmtId="0" fontId="26" fillId="0" borderId="44" xfId="0" applyFont="1" applyBorder="1" applyAlignment="1">
      <alignment horizontal="right" vertical="center"/>
    </xf>
    <xf numFmtId="0" fontId="26" fillId="0" borderId="44" xfId="0" applyFont="1" applyBorder="1" applyAlignment="1">
      <alignment horizontal="center" vertical="center"/>
    </xf>
    <xf numFmtId="0" fontId="26" fillId="0" borderId="45" xfId="0" applyFont="1" applyBorder="1" applyAlignment="1">
      <alignment horizontal="left" vertical="center"/>
    </xf>
    <xf numFmtId="0" fontId="27" fillId="0" borderId="0" xfId="0" applyFont="1" applyAlignment="1">
      <alignment horizontal="left" vertical="center"/>
    </xf>
    <xf numFmtId="0" fontId="26" fillId="0" borderId="126" xfId="0" applyFont="1" applyBorder="1" applyAlignment="1">
      <alignment horizontal="center" vertical="center"/>
    </xf>
    <xf numFmtId="3" fontId="26" fillId="0" borderId="47" xfId="0" applyNumberFormat="1" applyFont="1" applyBorder="1" applyAlignment="1">
      <alignment horizontal="right" vertical="center"/>
    </xf>
    <xf numFmtId="0" fontId="26" fillId="0" borderId="48" xfId="0" applyFont="1" applyBorder="1" applyAlignment="1">
      <alignment horizontal="right" vertical="center"/>
    </xf>
    <xf numFmtId="0" fontId="26" fillId="0" borderId="48" xfId="0" applyFont="1" applyBorder="1" applyAlignment="1">
      <alignment horizontal="center" vertical="center"/>
    </xf>
    <xf numFmtId="176" fontId="26" fillId="0" borderId="48" xfId="0" applyNumberFormat="1" applyFont="1" applyBorder="1" applyAlignment="1">
      <alignment horizontal="center" vertical="center"/>
    </xf>
    <xf numFmtId="0" fontId="26" fillId="0" borderId="49" xfId="0" applyFont="1" applyBorder="1" applyAlignment="1">
      <alignment horizontal="left" vertical="center"/>
    </xf>
    <xf numFmtId="0" fontId="26" fillId="0" borderId="47" xfId="0" applyFont="1" applyBorder="1" applyAlignment="1">
      <alignment horizontal="right" vertical="center"/>
    </xf>
    <xf numFmtId="177" fontId="26" fillId="0" borderId="48" xfId="0" applyNumberFormat="1" applyFont="1" applyBorder="1" applyAlignment="1">
      <alignment horizontal="center" vertical="center"/>
    </xf>
    <xf numFmtId="0" fontId="26" fillId="0" borderId="47" xfId="0" applyFont="1" applyBorder="1" applyAlignment="1">
      <alignment vertical="center"/>
    </xf>
    <xf numFmtId="0" fontId="26" fillId="0" borderId="48" xfId="0" applyFont="1" applyBorder="1" applyAlignment="1">
      <alignment vertical="center"/>
    </xf>
    <xf numFmtId="0" fontId="28" fillId="0" borderId="52" xfId="0" applyFont="1" applyBorder="1" applyAlignment="1">
      <alignment horizontal="center" vertical="center" shrinkToFit="1"/>
    </xf>
    <xf numFmtId="0" fontId="26" fillId="0" borderId="112" xfId="0" applyFont="1" applyBorder="1" applyAlignment="1">
      <alignment horizontal="left" vertical="center"/>
    </xf>
    <xf numFmtId="0" fontId="26" fillId="0" borderId="20" xfId="0" applyFont="1" applyBorder="1" applyAlignment="1">
      <alignment horizontal="left" vertical="center"/>
    </xf>
    <xf numFmtId="0" fontId="26" fillId="0" borderId="20" xfId="0" applyFont="1" applyBorder="1" applyAlignment="1">
      <alignment vertical="center"/>
    </xf>
    <xf numFmtId="0" fontId="26" fillId="0" borderId="23" xfId="0" applyFont="1" applyBorder="1" applyAlignment="1">
      <alignment vertical="center"/>
    </xf>
    <xf numFmtId="0" fontId="26" fillId="0" borderId="20" xfId="0" applyFont="1" applyBorder="1" applyAlignment="1">
      <alignment vertical="center" shrinkToFit="1"/>
    </xf>
    <xf numFmtId="0" fontId="27" fillId="0" borderId="25" xfId="0" applyFont="1" applyBorder="1" applyAlignment="1">
      <alignment horizontal="center" vertical="top" shrinkToFit="1"/>
    </xf>
    <xf numFmtId="0" fontId="42" fillId="0" borderId="27" xfId="0" applyFont="1" applyBorder="1" applyAlignment="1">
      <alignment vertical="center"/>
    </xf>
    <xf numFmtId="0" fontId="42" fillId="0" borderId="99" xfId="0" applyFont="1" applyBorder="1" applyAlignment="1">
      <alignment horizontal="center" vertical="center"/>
    </xf>
    <xf numFmtId="0" fontId="42" fillId="0" borderId="0" xfId="0" applyFont="1" applyAlignment="1">
      <alignment horizontal="center" vertical="center"/>
    </xf>
    <xf numFmtId="0" fontId="42" fillId="0" borderId="107" xfId="0" applyFont="1" applyBorder="1" applyAlignment="1">
      <alignment horizontal="center" vertical="center"/>
    </xf>
    <xf numFmtId="0" fontId="12" fillId="0" borderId="107" xfId="0" applyFont="1" applyBorder="1" applyAlignment="1">
      <alignment vertical="center"/>
    </xf>
    <xf numFmtId="0" fontId="23" fillId="0" borderId="0" xfId="0" applyFont="1" applyAlignment="1">
      <alignment horizontal="right" vertical="center"/>
    </xf>
    <xf numFmtId="0" fontId="42" fillId="0" borderId="107" xfId="0" applyFont="1" applyBorder="1" applyAlignment="1">
      <alignment vertical="center"/>
    </xf>
    <xf numFmtId="0" fontId="26" fillId="0" borderId="0" xfId="0" applyFont="1" applyAlignment="1">
      <alignment vertical="center"/>
    </xf>
    <xf numFmtId="0" fontId="23" fillId="0" borderId="107" xfId="0" applyFont="1" applyBorder="1" applyAlignment="1">
      <alignment vertical="center"/>
    </xf>
    <xf numFmtId="0" fontId="23" fillId="0" borderId="65" xfId="0" applyFont="1" applyBorder="1" applyAlignment="1">
      <alignment vertical="center"/>
    </xf>
    <xf numFmtId="0" fontId="23" fillId="0" borderId="111" xfId="0" applyFont="1" applyBorder="1" applyAlignment="1">
      <alignment vertical="center"/>
    </xf>
    <xf numFmtId="0" fontId="23" fillId="0" borderId="32" xfId="0" applyFont="1" applyBorder="1" applyAlignment="1">
      <alignment vertical="center"/>
    </xf>
    <xf numFmtId="0" fontId="23" fillId="0" borderId="123" xfId="0" applyFont="1" applyBorder="1" applyAlignment="1">
      <alignment vertical="center"/>
    </xf>
    <xf numFmtId="0" fontId="23" fillId="0" borderId="74" xfId="0" applyFont="1" applyBorder="1" applyAlignment="1">
      <alignment vertical="center"/>
    </xf>
    <xf numFmtId="0" fontId="31" fillId="0" borderId="18" xfId="0" applyFont="1" applyBorder="1" applyAlignment="1">
      <alignment horizontal="center" vertical="center" shrinkToFit="1"/>
    </xf>
    <xf numFmtId="0" fontId="36" fillId="0" borderId="0" xfId="0" applyFont="1" applyAlignment="1">
      <alignment horizontal="right" vertical="center"/>
    </xf>
    <xf numFmtId="0" fontId="2" fillId="0" borderId="107" xfId="0" applyFont="1" applyBorder="1" applyAlignment="1">
      <alignment vertical="center"/>
    </xf>
    <xf numFmtId="0" fontId="42" fillId="0" borderId="128" xfId="0" applyFont="1" applyBorder="1" applyAlignment="1">
      <alignment horizontal="center" vertical="center"/>
    </xf>
    <xf numFmtId="0" fontId="42" fillId="0" borderId="129" xfId="0" applyFont="1" applyBorder="1" applyAlignment="1">
      <alignment horizontal="center" vertical="center"/>
    </xf>
    <xf numFmtId="0" fontId="42" fillId="0" borderId="130" xfId="0" applyFont="1" applyBorder="1" applyAlignment="1">
      <alignment horizontal="center" vertical="center"/>
    </xf>
    <xf numFmtId="0" fontId="42" fillId="0" borderId="131" xfId="0" applyFont="1" applyBorder="1" applyAlignment="1">
      <alignment horizontal="center" vertical="center"/>
    </xf>
    <xf numFmtId="0" fontId="42" fillId="0" borderId="132" xfId="0" applyFont="1" applyBorder="1" applyAlignment="1">
      <alignment horizontal="center" vertical="center"/>
    </xf>
    <xf numFmtId="0" fontId="42" fillId="0" borderId="131" xfId="0" applyFont="1" applyBorder="1" applyAlignment="1">
      <alignment vertical="center"/>
    </xf>
    <xf numFmtId="0" fontId="42" fillId="0" borderId="0" xfId="0" applyFont="1" applyAlignment="1">
      <alignment vertical="center"/>
    </xf>
    <xf numFmtId="0" fontId="12" fillId="0" borderId="0" xfId="0" applyFont="1" applyAlignment="1">
      <alignment horizontal="center" vertical="center" shrinkToFit="1"/>
    </xf>
    <xf numFmtId="0" fontId="23" fillId="0" borderId="131" xfId="0" applyFont="1" applyBorder="1" applyAlignment="1">
      <alignment vertical="center"/>
    </xf>
    <xf numFmtId="0" fontId="23" fillId="0" borderId="132" xfId="0" applyFont="1" applyBorder="1" applyAlignment="1">
      <alignment vertical="center"/>
    </xf>
    <xf numFmtId="0" fontId="23" fillId="0" borderId="127" xfId="0" applyFont="1" applyBorder="1" applyAlignment="1">
      <alignment vertical="center"/>
    </xf>
    <xf numFmtId="0" fontId="23" fillId="0" borderId="135" xfId="0" applyFont="1" applyBorder="1" applyAlignment="1">
      <alignment vertical="center"/>
    </xf>
    <xf numFmtId="0" fontId="23" fillId="0" borderId="122" xfId="0" applyFont="1" applyBorder="1" applyAlignment="1">
      <alignment vertical="center"/>
    </xf>
    <xf numFmtId="0" fontId="23" fillId="0" borderId="136" xfId="0" applyFont="1" applyBorder="1" applyAlignment="1">
      <alignment vertical="center"/>
    </xf>
    <xf numFmtId="0" fontId="11" fillId="0" borderId="0" xfId="0" applyFont="1" applyAlignment="1">
      <alignment vertical="center"/>
    </xf>
    <xf numFmtId="0" fontId="8" fillId="0" borderId="0" xfId="0" applyFont="1" applyAlignment="1">
      <alignment horizontal="center" vertical="center"/>
    </xf>
    <xf numFmtId="0" fontId="2" fillId="0" borderId="137"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96" xfId="0" applyFont="1" applyBorder="1" applyAlignment="1">
      <alignment horizontal="center" vertical="center" wrapText="1"/>
    </xf>
    <xf numFmtId="0" fontId="2" fillId="0" borderId="102" xfId="0" applyFont="1" applyBorder="1" applyAlignment="1">
      <alignment horizontal="center" vertical="center" wrapText="1"/>
    </xf>
    <xf numFmtId="0" fontId="2" fillId="0" borderId="103"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38"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139" xfId="0" applyFont="1" applyBorder="1" applyAlignment="1">
      <alignment horizontal="center" vertical="center" wrapText="1"/>
    </xf>
    <xf numFmtId="0" fontId="2" fillId="0" borderId="103" xfId="0" applyFont="1" applyBorder="1" applyAlignment="1">
      <alignment vertical="center"/>
    </xf>
    <xf numFmtId="0" fontId="2" fillId="0" borderId="139" xfId="0" applyFont="1" applyBorder="1" applyAlignment="1">
      <alignment vertical="center"/>
    </xf>
    <xf numFmtId="0" fontId="2" fillId="0" borderId="41" xfId="0" applyFont="1" applyBorder="1" applyAlignment="1">
      <alignment horizontal="center" vertical="center"/>
    </xf>
    <xf numFmtId="0" fontId="2" fillId="0" borderId="65" xfId="0" applyFont="1" applyBorder="1" applyAlignment="1">
      <alignment vertical="center"/>
    </xf>
    <xf numFmtId="0" fontId="2" fillId="11" borderId="140" xfId="0" applyFont="1" applyFill="1" applyBorder="1" applyAlignment="1">
      <alignment horizontal="center" vertical="center"/>
    </xf>
    <xf numFmtId="0" fontId="2" fillId="11" borderId="96" xfId="0" applyFont="1" applyFill="1" applyBorder="1" applyAlignment="1">
      <alignment horizontal="left" vertical="center"/>
    </xf>
    <xf numFmtId="0" fontId="2" fillId="11" borderId="141" xfId="0" applyFont="1" applyFill="1" applyBorder="1" applyAlignment="1">
      <alignment horizontal="center" vertical="center"/>
    </xf>
    <xf numFmtId="0" fontId="2" fillId="11" borderId="103" xfId="0" applyFont="1" applyFill="1" applyBorder="1" applyAlignment="1">
      <alignment horizontal="center" vertical="center" shrinkToFit="1"/>
    </xf>
    <xf numFmtId="0" fontId="2" fillId="11" borderId="103" xfId="0" applyFont="1" applyFill="1" applyBorder="1" applyAlignment="1">
      <alignment horizontal="center" vertical="center"/>
    </xf>
    <xf numFmtId="20" fontId="2" fillId="11" borderId="103" xfId="0" applyNumberFormat="1" applyFont="1" applyFill="1" applyBorder="1" applyAlignment="1">
      <alignment horizontal="center" vertical="center"/>
    </xf>
    <xf numFmtId="0" fontId="2" fillId="11" borderId="103" xfId="0" applyFont="1" applyFill="1" applyBorder="1" applyAlignment="1">
      <alignment vertical="center"/>
    </xf>
    <xf numFmtId="0" fontId="2" fillId="11" borderId="141" xfId="0" applyFont="1" applyFill="1" applyBorder="1" applyAlignment="1">
      <alignment vertical="center"/>
    </xf>
    <xf numFmtId="0" fontId="2" fillId="11" borderId="142" xfId="0" applyFont="1" applyFill="1" applyBorder="1" applyAlignment="1">
      <alignment vertical="center"/>
    </xf>
    <xf numFmtId="0" fontId="2" fillId="11" borderId="142" xfId="0" applyFont="1" applyFill="1" applyBorder="1" applyAlignment="1">
      <alignment horizontal="center" vertical="center"/>
    </xf>
    <xf numFmtId="0" fontId="2" fillId="11" borderId="139" xfId="0" applyFont="1" applyFill="1" applyBorder="1" applyAlignment="1">
      <alignment horizontal="center" vertical="center"/>
    </xf>
    <xf numFmtId="0" fontId="2" fillId="11" borderId="138" xfId="0" applyFont="1" applyFill="1" applyBorder="1" applyAlignment="1">
      <alignment horizontal="center" vertical="center"/>
    </xf>
    <xf numFmtId="0" fontId="2" fillId="11" borderId="96" xfId="0" applyFont="1" applyFill="1" applyBorder="1" applyAlignment="1">
      <alignment horizontal="center" vertical="center"/>
    </xf>
    <xf numFmtId="177" fontId="2" fillId="14" borderId="143" xfId="0" applyNumberFormat="1" applyFont="1" applyFill="1" applyBorder="1" applyAlignment="1">
      <alignment horizontal="center" vertical="center"/>
    </xf>
    <xf numFmtId="0" fontId="2" fillId="14" borderId="144" xfId="0" applyFont="1" applyFill="1" applyBorder="1" applyAlignment="1">
      <alignment horizontal="center" vertical="center"/>
    </xf>
    <xf numFmtId="181" fontId="2" fillId="14" borderId="144" xfId="0" applyNumberFormat="1" applyFont="1" applyFill="1" applyBorder="1" applyAlignment="1">
      <alignment vertical="center"/>
    </xf>
    <xf numFmtId="0" fontId="2" fillId="14" borderId="145" xfId="0" applyFont="1" applyFill="1" applyBorder="1" applyAlignment="1">
      <alignment vertical="center"/>
    </xf>
    <xf numFmtId="0" fontId="2" fillId="14" borderId="146" xfId="0" applyFont="1" applyFill="1" applyBorder="1" applyAlignment="1">
      <alignment vertical="center"/>
    </xf>
    <xf numFmtId="0" fontId="2" fillId="14" borderId="147" xfId="0" applyFont="1" applyFill="1" applyBorder="1" applyAlignment="1">
      <alignment horizontal="center" vertical="center"/>
    </xf>
    <xf numFmtId="0" fontId="2" fillId="14" borderId="144" xfId="0" applyFont="1" applyFill="1" applyBorder="1" applyAlignment="1">
      <alignment horizontal="center" vertical="center" shrinkToFit="1"/>
    </xf>
    <xf numFmtId="0" fontId="2" fillId="14" borderId="145" xfId="0" applyFont="1" applyFill="1" applyBorder="1" applyAlignment="1">
      <alignment horizontal="center" vertical="center" shrinkToFit="1"/>
    </xf>
    <xf numFmtId="0" fontId="2" fillId="11" borderId="100" xfId="0" applyFont="1" applyFill="1" applyBorder="1" applyAlignment="1">
      <alignment horizontal="center" vertical="center"/>
    </xf>
    <xf numFmtId="0" fontId="2" fillId="11" borderId="141" xfId="0" applyFont="1" applyFill="1" applyBorder="1" applyAlignment="1">
      <alignment horizontal="left" vertical="center"/>
    </xf>
    <xf numFmtId="0" fontId="2" fillId="11" borderId="96" xfId="0" applyFont="1" applyFill="1" applyBorder="1" applyAlignment="1">
      <alignment horizontal="center" vertical="center" wrapText="1"/>
    </xf>
    <xf numFmtId="0" fontId="2" fillId="14" borderId="143" xfId="0" applyFont="1" applyFill="1" applyBorder="1" applyAlignment="1">
      <alignment horizontal="center" vertical="center"/>
    </xf>
    <xf numFmtId="0" fontId="2" fillId="11" borderId="103" xfId="0" applyFont="1" applyFill="1" applyBorder="1" applyAlignment="1">
      <alignment vertical="center" shrinkToFit="1"/>
    </xf>
    <xf numFmtId="0" fontId="2" fillId="11" borderId="148" xfId="0" applyFont="1" applyFill="1" applyBorder="1" applyAlignment="1">
      <alignment horizontal="center" vertical="center"/>
    </xf>
    <xf numFmtId="0" fontId="2" fillId="11" borderId="144" xfId="0" applyFont="1" applyFill="1" applyBorder="1" applyAlignment="1">
      <alignment horizontal="center" vertical="center" shrinkToFit="1"/>
    </xf>
    <xf numFmtId="0" fontId="2" fillId="11" borderId="144" xfId="0" applyFont="1" applyFill="1" applyBorder="1" applyAlignment="1">
      <alignment horizontal="center" vertical="center"/>
    </xf>
    <xf numFmtId="20" fontId="2" fillId="11" borderId="144" xfId="0" applyNumberFormat="1" applyFont="1" applyFill="1" applyBorder="1" applyAlignment="1">
      <alignment horizontal="center" vertical="center"/>
    </xf>
    <xf numFmtId="0" fontId="2" fillId="11" borderId="140" xfId="0" applyFont="1" applyFill="1" applyBorder="1" applyAlignment="1">
      <alignment vertical="center"/>
    </xf>
    <xf numFmtId="0" fontId="2" fillId="11" borderId="149" xfId="0" applyFont="1" applyFill="1" applyBorder="1" applyAlignment="1">
      <alignment horizontal="center" vertical="center"/>
    </xf>
    <xf numFmtId="0" fontId="2" fillId="11" borderId="145" xfId="0" applyFont="1" applyFill="1" applyBorder="1" applyAlignment="1">
      <alignment horizontal="center" vertical="center"/>
    </xf>
    <xf numFmtId="0" fontId="10" fillId="0" borderId="0" xfId="0" applyFont="1" applyAlignment="1">
      <alignment horizontal="center" vertical="center"/>
    </xf>
    <xf numFmtId="0" fontId="26" fillId="0" borderId="153" xfId="0" applyFont="1" applyBorder="1" applyAlignment="1">
      <alignment vertical="center"/>
    </xf>
    <xf numFmtId="0" fontId="26" fillId="0" borderId="154" xfId="0" applyFont="1" applyBorder="1" applyAlignment="1">
      <alignment vertical="center"/>
    </xf>
    <xf numFmtId="0" fontId="23" fillId="0" borderId="156" xfId="0" applyFont="1" applyBorder="1" applyAlignment="1">
      <alignment horizontal="center" vertical="center"/>
    </xf>
    <xf numFmtId="0" fontId="31" fillId="0" borderId="157" xfId="0" applyFont="1" applyBorder="1" applyAlignment="1">
      <alignment vertical="center"/>
    </xf>
    <xf numFmtId="0" fontId="26" fillId="0" borderId="160" xfId="0" applyFont="1" applyBorder="1" applyAlignment="1">
      <alignment horizontal="left" vertical="center"/>
    </xf>
    <xf numFmtId="0" fontId="26" fillId="0" borderId="161" xfId="0" applyFont="1" applyBorder="1" applyAlignment="1">
      <alignment horizontal="left" vertical="center"/>
    </xf>
    <xf numFmtId="0" fontId="26" fillId="0" borderId="162" xfId="0" applyFont="1" applyBorder="1" applyAlignment="1">
      <alignment horizontal="left" vertical="center"/>
    </xf>
    <xf numFmtId="0" fontId="26" fillId="0" borderId="158" xfId="0" applyFont="1" applyBorder="1" applyAlignment="1">
      <alignment vertical="center"/>
    </xf>
    <xf numFmtId="0" fontId="23" fillId="0" borderId="157" xfId="0" applyFont="1" applyBorder="1" applyAlignment="1">
      <alignment horizontal="center" vertical="center"/>
    </xf>
    <xf numFmtId="0" fontId="27" fillId="0" borderId="165" xfId="0" applyFont="1" applyBorder="1" applyAlignment="1">
      <alignment horizontal="center" vertical="top" shrinkToFit="1"/>
    </xf>
    <xf numFmtId="0" fontId="42" fillId="0" borderId="157" xfId="0" applyFont="1" applyBorder="1" applyAlignment="1">
      <alignment vertical="center"/>
    </xf>
    <xf numFmtId="0" fontId="42" fillId="0" borderId="77" xfId="0" applyFont="1" applyBorder="1" applyAlignment="1">
      <alignment horizontal="center" vertical="center"/>
    </xf>
    <xf numFmtId="0" fontId="37" fillId="0" borderId="77" xfId="0" applyFont="1" applyBorder="1" applyAlignment="1">
      <alignment vertical="center"/>
    </xf>
    <xf numFmtId="0" fontId="37" fillId="0" borderId="77" xfId="0" applyFont="1" applyBorder="1" applyAlignment="1">
      <alignment horizontal="right" vertical="center"/>
    </xf>
    <xf numFmtId="0" fontId="38" fillId="0" borderId="77" xfId="0" applyFont="1" applyBorder="1" applyAlignment="1">
      <alignment horizontal="right" vertical="center"/>
    </xf>
    <xf numFmtId="182" fontId="37" fillId="0" borderId="77" xfId="0" applyNumberFormat="1" applyFont="1" applyBorder="1" applyAlignment="1">
      <alignment horizontal="center" vertical="center"/>
    </xf>
    <xf numFmtId="183" fontId="37" fillId="0" borderId="164" xfId="0" applyNumberFormat="1" applyFont="1" applyBorder="1" applyAlignment="1">
      <alignment vertical="center"/>
    </xf>
    <xf numFmtId="0" fontId="42" fillId="0" borderId="166" xfId="0" applyFont="1" applyBorder="1" applyAlignment="1">
      <alignment horizontal="center" vertical="center"/>
    </xf>
    <xf numFmtId="0" fontId="23" fillId="0" borderId="77" xfId="0" applyFont="1" applyBorder="1" applyAlignment="1">
      <alignment vertical="center"/>
    </xf>
    <xf numFmtId="0" fontId="23" fillId="0" borderId="77" xfId="0" applyFont="1" applyBorder="1" applyAlignment="1">
      <alignment horizontal="center" vertical="center"/>
    </xf>
    <xf numFmtId="0" fontId="12" fillId="0" borderId="166" xfId="0" applyFont="1" applyBorder="1" applyAlignment="1">
      <alignment vertical="center"/>
    </xf>
    <xf numFmtId="0" fontId="23" fillId="0" borderId="77" xfId="0" applyFont="1" applyBorder="1" applyAlignment="1">
      <alignment horizontal="right" vertical="center"/>
    </xf>
    <xf numFmtId="0" fontId="42" fillId="0" borderId="166" xfId="0" applyFont="1" applyBorder="1" applyAlignment="1">
      <alignment vertical="center"/>
    </xf>
    <xf numFmtId="0" fontId="38" fillId="0" borderId="77" xfId="0" applyFont="1" applyBorder="1" applyAlignment="1">
      <alignment vertical="center"/>
    </xf>
    <xf numFmtId="0" fontId="26" fillId="0" borderId="77" xfId="0" applyFont="1" applyBorder="1" applyAlignment="1">
      <alignment vertical="center"/>
    </xf>
    <xf numFmtId="0" fontId="23" fillId="0" borderId="166" xfId="0" applyFont="1" applyBorder="1" applyAlignment="1">
      <alignment vertical="center"/>
    </xf>
    <xf numFmtId="0" fontId="23" fillId="0" borderId="156" xfId="0" applyFont="1" applyBorder="1" applyAlignment="1">
      <alignment vertical="center"/>
    </xf>
    <xf numFmtId="0" fontId="23" fillId="0" borderId="167" xfId="0" applyFont="1" applyBorder="1" applyAlignment="1">
      <alignment vertical="center"/>
    </xf>
    <xf numFmtId="0" fontId="23" fillId="0" borderId="168" xfId="0" applyFont="1" applyBorder="1" applyAlignment="1">
      <alignment vertical="center"/>
    </xf>
    <xf numFmtId="0" fontId="23" fillId="0" borderId="169" xfId="0" applyFont="1" applyBorder="1" applyAlignment="1">
      <alignment vertical="center"/>
    </xf>
    <xf numFmtId="0" fontId="12" fillId="8" borderId="60" xfId="0" applyFont="1" applyFill="1" applyBorder="1" applyAlignment="1">
      <alignment horizontal="center" vertical="center" wrapText="1"/>
    </xf>
    <xf numFmtId="0" fontId="12" fillId="8" borderId="61" xfId="0" applyFont="1" applyFill="1" applyBorder="1" applyAlignment="1">
      <alignment horizontal="center" vertical="center" wrapText="1"/>
    </xf>
    <xf numFmtId="0" fontId="12" fillId="8" borderId="66" xfId="0" applyFont="1" applyFill="1" applyBorder="1" applyAlignment="1">
      <alignment horizontal="center" vertical="center" wrapText="1"/>
    </xf>
    <xf numFmtId="0" fontId="12" fillId="8" borderId="67" xfId="0" applyFont="1" applyFill="1" applyBorder="1" applyAlignment="1">
      <alignment horizontal="center" vertical="center" wrapText="1"/>
    </xf>
    <xf numFmtId="0" fontId="65" fillId="0" borderId="0" xfId="0" applyFont="1" applyAlignment="1">
      <alignment vertical="center"/>
    </xf>
    <xf numFmtId="0" fontId="12" fillId="10" borderId="78" xfId="0" applyFont="1" applyFill="1" applyBorder="1" applyAlignment="1">
      <alignment horizontal="center" vertical="center"/>
    </xf>
    <xf numFmtId="0" fontId="7" fillId="0" borderId="83" xfId="0" applyFont="1" applyBorder="1" applyAlignment="1">
      <alignment horizontal="center" vertical="center"/>
    </xf>
    <xf numFmtId="0" fontId="12" fillId="5" borderId="85" xfId="0" applyFont="1" applyFill="1" applyBorder="1" applyAlignment="1">
      <alignment horizontal="center" vertical="center"/>
    </xf>
    <xf numFmtId="0" fontId="7" fillId="0" borderId="86" xfId="0" applyFont="1" applyBorder="1" applyAlignment="1">
      <alignment vertical="center"/>
    </xf>
    <xf numFmtId="0" fontId="12" fillId="5" borderId="16" xfId="0" applyFont="1" applyFill="1" applyBorder="1" applyAlignment="1">
      <alignment horizontal="center" vertical="center"/>
    </xf>
    <xf numFmtId="0" fontId="7" fillId="0" borderId="17" xfId="0" applyFont="1" applyBorder="1" applyAlignment="1">
      <alignment vertical="center"/>
    </xf>
    <xf numFmtId="0" fontId="12" fillId="5" borderId="89" xfId="0" applyFont="1" applyFill="1" applyBorder="1" applyAlignment="1">
      <alignment vertical="center"/>
    </xf>
    <xf numFmtId="0" fontId="7" fillId="0" borderId="83" xfId="0" applyFont="1" applyBorder="1" applyAlignment="1">
      <alignment vertical="center"/>
    </xf>
    <xf numFmtId="0" fontId="12" fillId="5" borderId="90" xfId="0" applyFont="1" applyFill="1" applyBorder="1" applyAlignment="1">
      <alignment horizontal="center" vertical="center"/>
    </xf>
    <xf numFmtId="0" fontId="7" fillId="0" borderId="91" xfId="0" applyFont="1" applyBorder="1" applyAlignment="1">
      <alignment vertical="center"/>
    </xf>
    <xf numFmtId="0" fontId="12" fillId="5" borderId="34" xfId="0" applyFont="1" applyFill="1" applyBorder="1" applyAlignment="1">
      <alignment horizontal="center" vertical="center"/>
    </xf>
    <xf numFmtId="0" fontId="7" fillId="0" borderId="92" xfId="0" applyFont="1" applyBorder="1" applyAlignment="1">
      <alignment vertical="center"/>
    </xf>
    <xf numFmtId="0" fontId="6" fillId="5" borderId="2" xfId="0" applyFont="1" applyFill="1" applyBorder="1" applyAlignment="1">
      <alignment horizontal="center" vertical="center"/>
    </xf>
    <xf numFmtId="0" fontId="7" fillId="0" borderId="3" xfId="0" applyFont="1" applyBorder="1" applyAlignment="1">
      <alignment vertical="center"/>
    </xf>
    <xf numFmtId="0" fontId="7" fillId="0" borderId="4" xfId="0" applyFont="1" applyBorder="1" applyAlignment="1">
      <alignment vertical="center"/>
    </xf>
    <xf numFmtId="0" fontId="9" fillId="5" borderId="2" xfId="0" applyFont="1" applyFill="1" applyBorder="1" applyAlignment="1">
      <alignment horizontal="center" vertical="center"/>
    </xf>
    <xf numFmtId="0" fontId="8" fillId="7" borderId="5" xfId="0" applyFont="1" applyFill="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10" fillId="0" borderId="0" xfId="0" applyFont="1" applyAlignment="1">
      <alignment horizontal="center" vertical="center"/>
    </xf>
    <xf numFmtId="0" fontId="0" fillId="0" borderId="0" xfId="0" applyAlignment="1">
      <alignment vertical="center"/>
    </xf>
    <xf numFmtId="0" fontId="13" fillId="7" borderId="8" xfId="0" applyFont="1" applyFill="1" applyBorder="1" applyAlignment="1">
      <alignment vertical="center"/>
    </xf>
    <xf numFmtId="0" fontId="7" fillId="0" borderId="9" xfId="0" applyFont="1" applyBorder="1" applyAlignment="1">
      <alignment vertical="center"/>
    </xf>
    <xf numFmtId="0" fontId="12" fillId="0" borderId="52" xfId="0" applyFont="1" applyBorder="1" applyAlignment="1">
      <alignment horizontal="center" vertical="center"/>
    </xf>
    <xf numFmtId="0" fontId="7" fillId="0" borderId="53" xfId="0" applyFont="1" applyBorder="1" applyAlignment="1">
      <alignment horizontal="center" vertical="center"/>
    </xf>
    <xf numFmtId="0" fontId="12" fillId="0" borderId="56" xfId="0" applyFont="1" applyBorder="1" applyAlignment="1">
      <alignment horizontal="center" vertical="center"/>
    </xf>
    <xf numFmtId="0" fontId="12" fillId="5" borderId="24" xfId="0" applyFont="1" applyFill="1" applyBorder="1" applyAlignment="1">
      <alignment horizontal="left" vertical="center"/>
    </xf>
    <xf numFmtId="0" fontId="7" fillId="0" borderId="25" xfId="0" applyFont="1" applyBorder="1" applyAlignment="1">
      <alignment vertical="center"/>
    </xf>
    <xf numFmtId="0" fontId="7" fillId="0" borderId="26" xfId="0" applyFont="1" applyBorder="1" applyAlignment="1">
      <alignment vertical="center"/>
    </xf>
    <xf numFmtId="0" fontId="12" fillId="5" borderId="43" xfId="0" applyFont="1" applyFill="1" applyBorder="1" applyAlignment="1">
      <alignment horizontal="center" vertical="center"/>
    </xf>
    <xf numFmtId="0" fontId="7" fillId="0" borderId="44" xfId="0" applyFont="1" applyBorder="1" applyAlignment="1">
      <alignment vertical="center"/>
    </xf>
    <xf numFmtId="0" fontId="7" fillId="0" borderId="45" xfId="0" applyFont="1" applyBorder="1" applyAlignment="1">
      <alignment vertical="center"/>
    </xf>
    <xf numFmtId="0" fontId="12" fillId="5" borderId="47" xfId="0" applyFont="1" applyFill="1" applyBorder="1" applyAlignment="1">
      <alignment horizontal="center" vertical="center"/>
    </xf>
    <xf numFmtId="0" fontId="7" fillId="0" borderId="48" xfId="0" applyFont="1" applyBorder="1" applyAlignment="1">
      <alignment vertical="center"/>
    </xf>
    <xf numFmtId="0" fontId="7" fillId="0" borderId="49" xfId="0" applyFont="1" applyBorder="1" applyAlignment="1">
      <alignment vertical="center"/>
    </xf>
    <xf numFmtId="0" fontId="12" fillId="0" borderId="46"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2" fillId="8" borderId="46" xfId="0" applyFont="1" applyFill="1" applyBorder="1" applyAlignment="1">
      <alignment horizontal="center" vertical="center" wrapText="1"/>
    </xf>
    <xf numFmtId="0" fontId="12" fillId="0" borderId="50" xfId="0" applyFont="1" applyBorder="1" applyAlignment="1">
      <alignment horizontal="center"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16" fillId="3" borderId="37" xfId="0" applyFont="1" applyFill="1" applyBorder="1" applyAlignment="1">
      <alignment vertical="center" wrapText="1"/>
    </xf>
    <xf numFmtId="0" fontId="7" fillId="0" borderId="38" xfId="0" applyFont="1" applyBorder="1" applyAlignment="1">
      <alignment vertical="center"/>
    </xf>
    <xf numFmtId="0" fontId="7" fillId="0" borderId="39" xfId="0" applyFont="1" applyBorder="1" applyAlignment="1">
      <alignment vertical="center"/>
    </xf>
    <xf numFmtId="0" fontId="12" fillId="5" borderId="40" xfId="0" applyFont="1" applyFill="1" applyBorder="1" applyAlignment="1">
      <alignment horizontal="center" vertical="center"/>
    </xf>
    <xf numFmtId="0" fontId="7" fillId="0" borderId="41" xfId="0" applyFont="1" applyBorder="1" applyAlignment="1">
      <alignment vertical="center"/>
    </xf>
    <xf numFmtId="0" fontId="7" fillId="0" borderId="42" xfId="0" applyFont="1" applyBorder="1" applyAlignment="1">
      <alignment vertical="center"/>
    </xf>
    <xf numFmtId="0" fontId="13" fillId="7" borderId="10" xfId="0" applyFont="1" applyFill="1" applyBorder="1" applyAlignment="1">
      <alignment horizontal="right" vertical="center"/>
    </xf>
    <xf numFmtId="0" fontId="7" fillId="0" borderId="11" xfId="0" applyFont="1" applyBorder="1" applyAlignment="1">
      <alignment vertical="center"/>
    </xf>
    <xf numFmtId="0" fontId="7" fillId="0" borderId="12" xfId="0" applyFont="1" applyBorder="1" applyAlignment="1">
      <alignment vertical="center"/>
    </xf>
    <xf numFmtId="0" fontId="12" fillId="8" borderId="13" xfId="0" applyFont="1" applyFill="1" applyBorder="1" applyAlignment="1">
      <alignment horizontal="center" vertical="center"/>
    </xf>
    <xf numFmtId="0" fontId="7" fillId="0" borderId="14" xfId="0" applyFont="1" applyBorder="1" applyAlignment="1">
      <alignment horizontal="center" vertical="center"/>
    </xf>
    <xf numFmtId="0" fontId="7" fillId="0" borderId="17" xfId="0" applyFont="1" applyBorder="1" applyAlignment="1">
      <alignment horizontal="center" vertical="center"/>
    </xf>
    <xf numFmtId="0" fontId="12" fillId="5" borderId="19" xfId="0" applyFont="1" applyFill="1" applyBorder="1" applyAlignment="1">
      <alignment horizontal="center" vertical="center"/>
    </xf>
    <xf numFmtId="0" fontId="7" fillId="0" borderId="20" xfId="0" applyFont="1" applyBorder="1" applyAlignment="1">
      <alignment vertical="center"/>
    </xf>
    <xf numFmtId="0" fontId="7" fillId="0" borderId="23" xfId="0" applyFont="1" applyBorder="1" applyAlignment="1">
      <alignment vertical="center"/>
    </xf>
    <xf numFmtId="0" fontId="12" fillId="8" borderId="19" xfId="0" applyFont="1" applyFill="1" applyBorder="1" applyAlignment="1">
      <alignment horizontal="center" vertical="center"/>
    </xf>
    <xf numFmtId="0" fontId="7" fillId="0" borderId="20" xfId="0" applyFont="1" applyBorder="1" applyAlignment="1">
      <alignment horizontal="center" vertical="center"/>
    </xf>
    <xf numFmtId="0" fontId="7" fillId="0" borderId="23" xfId="0" applyFont="1" applyBorder="1" applyAlignment="1">
      <alignment horizontal="center" vertical="center"/>
    </xf>
    <xf numFmtId="0" fontId="12" fillId="5" borderId="22" xfId="0" applyFont="1" applyFill="1" applyBorder="1" applyAlignment="1">
      <alignment horizontal="center" vertical="center"/>
    </xf>
    <xf numFmtId="0" fontId="7" fillId="0" borderId="21" xfId="0" applyFont="1" applyBorder="1" applyAlignment="1">
      <alignment vertical="center"/>
    </xf>
    <xf numFmtId="0" fontId="12" fillId="8" borderId="22" xfId="0" applyFont="1" applyFill="1" applyBorder="1" applyAlignment="1">
      <alignment horizontal="center" vertical="center"/>
    </xf>
    <xf numFmtId="0" fontId="12" fillId="5" borderId="27" xfId="0" applyFont="1" applyFill="1" applyBorder="1" applyAlignment="1">
      <alignment horizontal="center" vertical="center"/>
    </xf>
    <xf numFmtId="0" fontId="7" fillId="0" borderId="28" xfId="0" applyFont="1" applyBorder="1" applyAlignment="1">
      <alignment vertical="center"/>
    </xf>
    <xf numFmtId="0" fontId="7" fillId="0" borderId="30" xfId="0" applyFont="1" applyBorder="1" applyAlignment="1">
      <alignment vertical="center"/>
    </xf>
    <xf numFmtId="0" fontId="7" fillId="0" borderId="31" xfId="0" applyFont="1" applyBorder="1" applyAlignment="1">
      <alignment vertical="center"/>
    </xf>
    <xf numFmtId="0" fontId="7" fillId="0" borderId="32" xfId="0" applyFont="1" applyBorder="1" applyAlignment="1">
      <alignment vertical="center"/>
    </xf>
    <xf numFmtId="0" fontId="7" fillId="0" borderId="33" xfId="0" applyFont="1" applyBorder="1" applyAlignment="1">
      <alignment vertical="center"/>
    </xf>
    <xf numFmtId="0" fontId="7" fillId="0" borderId="35" xfId="0" applyFont="1" applyBorder="1" applyAlignment="1">
      <alignment vertical="center"/>
    </xf>
    <xf numFmtId="0" fontId="12" fillId="8" borderId="34" xfId="0" applyFont="1" applyFill="1" applyBorder="1" applyAlignment="1">
      <alignment horizontal="center" vertical="center"/>
    </xf>
    <xf numFmtId="0" fontId="12" fillId="9" borderId="62" xfId="0" applyFont="1" applyFill="1" applyBorder="1" applyAlignment="1">
      <alignment horizontal="center" vertical="center" wrapText="1"/>
    </xf>
    <xf numFmtId="0" fontId="7" fillId="0" borderId="68" xfId="0" applyFont="1" applyBorder="1" applyAlignment="1">
      <alignment vertical="center"/>
    </xf>
    <xf numFmtId="0" fontId="7" fillId="0" borderId="77" xfId="0" applyFont="1" applyBorder="1" applyAlignment="1">
      <alignment vertical="center"/>
    </xf>
    <xf numFmtId="0" fontId="1" fillId="7" borderId="62" xfId="0" applyFont="1" applyFill="1" applyBorder="1" applyAlignment="1">
      <alignment horizontal="center" vertical="center" wrapText="1"/>
    </xf>
    <xf numFmtId="0" fontId="12" fillId="8" borderId="40" xfId="0" applyFont="1" applyFill="1" applyBorder="1" applyAlignment="1">
      <alignment horizontal="center" vertical="center"/>
    </xf>
    <xf numFmtId="0" fontId="12" fillId="5" borderId="13" xfId="0" applyFont="1" applyFill="1" applyBorder="1" applyAlignment="1">
      <alignment horizontal="center" vertical="center"/>
    </xf>
    <xf numFmtId="0" fontId="7" fillId="0" borderId="14" xfId="0" applyFont="1" applyBorder="1" applyAlignment="1">
      <alignment vertical="center"/>
    </xf>
    <xf numFmtId="0" fontId="7" fillId="0" borderId="15" xfId="0" applyFont="1" applyBorder="1" applyAlignment="1">
      <alignment vertical="center"/>
    </xf>
    <xf numFmtId="0" fontId="12" fillId="8" borderId="16" xfId="0" applyFont="1" applyFill="1" applyBorder="1" applyAlignment="1">
      <alignment horizontal="center" vertical="center"/>
    </xf>
    <xf numFmtId="0" fontId="12" fillId="0" borderId="22" xfId="0" applyFont="1" applyBorder="1" applyAlignment="1">
      <alignment horizontal="center" vertical="center"/>
    </xf>
    <xf numFmtId="0" fontId="12" fillId="0" borderId="22"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23" xfId="0" applyFont="1" applyBorder="1" applyAlignment="1">
      <alignment horizontal="center" vertical="center" shrinkToFit="1"/>
    </xf>
    <xf numFmtId="176" fontId="12" fillId="5" borderId="22" xfId="0" applyNumberFormat="1" applyFont="1" applyFill="1" applyBorder="1" applyAlignment="1">
      <alignment horizontal="center" vertical="center"/>
    </xf>
    <xf numFmtId="177" fontId="12" fillId="8" borderId="22" xfId="0" applyNumberFormat="1" applyFont="1" applyFill="1" applyBorder="1" applyAlignment="1">
      <alignment horizontal="center" vertical="center"/>
    </xf>
    <xf numFmtId="0" fontId="12" fillId="5" borderId="24" xfId="0" applyFont="1" applyFill="1" applyBorder="1" applyAlignment="1">
      <alignment horizontal="center" vertical="center"/>
    </xf>
    <xf numFmtId="0" fontId="12" fillId="5" borderId="51" xfId="0" applyFont="1" applyFill="1" applyBorder="1" applyAlignment="1">
      <alignment horizontal="center" vertical="center" wrapText="1"/>
    </xf>
    <xf numFmtId="0" fontId="7" fillId="0" borderId="52" xfId="0" applyFont="1" applyBorder="1" applyAlignment="1">
      <alignment vertical="center"/>
    </xf>
    <xf numFmtId="0" fontId="7" fillId="0" borderId="53" xfId="0" applyFont="1" applyBorder="1" applyAlignment="1">
      <alignment vertical="center"/>
    </xf>
    <xf numFmtId="0" fontId="62" fillId="0" borderId="54" xfId="0" applyFont="1" applyBorder="1" applyAlignment="1">
      <alignment horizontal="center" vertical="center"/>
    </xf>
    <xf numFmtId="0" fontId="61" fillId="0" borderId="52" xfId="0" applyFont="1" applyBorder="1" applyAlignment="1">
      <alignment horizontal="center" vertical="center"/>
    </xf>
    <xf numFmtId="0" fontId="61" fillId="0" borderId="53" xfId="0" applyFont="1" applyBorder="1" applyAlignment="1">
      <alignment horizontal="center" vertical="center"/>
    </xf>
    <xf numFmtId="0" fontId="12" fillId="0" borderId="54" xfId="0" applyFont="1" applyBorder="1" applyAlignment="1">
      <alignment horizontal="center" vertical="center"/>
    </xf>
    <xf numFmtId="0" fontId="7" fillId="0" borderId="52" xfId="0" applyFont="1" applyBorder="1" applyAlignment="1">
      <alignment horizontal="center" vertical="center"/>
    </xf>
    <xf numFmtId="0" fontId="19" fillId="3" borderId="2" xfId="0" applyFont="1" applyFill="1" applyBorder="1" applyAlignment="1">
      <alignment horizontal="center" vertical="center"/>
    </xf>
    <xf numFmtId="0" fontId="21" fillId="13" borderId="2" xfId="0" applyFont="1" applyFill="1" applyBorder="1" applyAlignment="1">
      <alignment horizontal="left" vertical="center" wrapText="1"/>
    </xf>
    <xf numFmtId="20" fontId="12" fillId="8" borderId="40" xfId="0" applyNumberFormat="1" applyFont="1" applyFill="1" applyBorder="1" applyAlignment="1">
      <alignment horizontal="center" vertical="center"/>
    </xf>
    <xf numFmtId="0" fontId="12" fillId="0" borderId="0" xfId="0" applyFont="1" applyAlignment="1">
      <alignment horizontal="center" vertical="center"/>
    </xf>
    <xf numFmtId="0" fontId="12" fillId="8" borderId="97" xfId="0" applyFont="1" applyFill="1" applyBorder="1" applyAlignment="1">
      <alignment horizontal="center" vertical="center"/>
    </xf>
    <xf numFmtId="0" fontId="7" fillId="0" borderId="98" xfId="0" applyFont="1" applyBorder="1" applyAlignment="1">
      <alignment vertical="center"/>
    </xf>
    <xf numFmtId="0" fontId="17" fillId="5" borderId="40" xfId="0" applyFont="1" applyFill="1" applyBorder="1" applyAlignment="1">
      <alignment horizontal="center" vertical="center"/>
    </xf>
    <xf numFmtId="0" fontId="17" fillId="3" borderId="40" xfId="0" applyFont="1" applyFill="1" applyBorder="1" applyAlignment="1">
      <alignment horizontal="center" vertical="center"/>
    </xf>
    <xf numFmtId="0" fontId="7" fillId="0" borderId="93" xfId="0" applyFont="1" applyBorder="1" applyAlignment="1">
      <alignment vertical="center"/>
    </xf>
    <xf numFmtId="0" fontId="7" fillId="0" borderId="94" xfId="0" applyFont="1" applyBorder="1" applyAlignment="1">
      <alignment vertical="center"/>
    </xf>
    <xf numFmtId="0" fontId="18" fillId="5" borderId="95" xfId="0" applyFont="1" applyFill="1" applyBorder="1" applyAlignment="1">
      <alignment horizontal="center" vertical="center" wrapText="1"/>
    </xf>
    <xf numFmtId="0" fontId="59" fillId="0" borderId="42" xfId="0" applyFont="1" applyBorder="1" applyAlignment="1">
      <alignment vertical="center"/>
    </xf>
    <xf numFmtId="0" fontId="7" fillId="0" borderId="69" xfId="0" applyFont="1" applyBorder="1" applyAlignment="1">
      <alignment vertical="center"/>
    </xf>
    <xf numFmtId="0" fontId="7" fillId="0" borderId="57" xfId="0" applyFont="1" applyBorder="1" applyAlignment="1">
      <alignment vertical="center"/>
    </xf>
    <xf numFmtId="0" fontId="12" fillId="5" borderId="78" xfId="0" applyFont="1" applyFill="1" applyBorder="1" applyAlignment="1">
      <alignment vertical="center"/>
    </xf>
    <xf numFmtId="0" fontId="12" fillId="0" borderId="59" xfId="0" applyFont="1" applyBorder="1" applyAlignment="1">
      <alignment horizontal="center" vertical="center"/>
    </xf>
    <xf numFmtId="0" fontId="7" fillId="0" borderId="65" xfId="0" applyFont="1" applyBorder="1" applyAlignment="1">
      <alignment horizontal="center" vertical="center"/>
    </xf>
    <xf numFmtId="0" fontId="7" fillId="0" borderId="74" xfId="0" applyFont="1" applyBorder="1" applyAlignment="1">
      <alignment horizontal="center" vertical="center"/>
    </xf>
    <xf numFmtId="0" fontId="7" fillId="0" borderId="57" xfId="0" applyFont="1" applyBorder="1" applyAlignment="1">
      <alignment horizontal="center" vertical="center"/>
    </xf>
    <xf numFmtId="0" fontId="12" fillId="8" borderId="50" xfId="0" applyFont="1" applyFill="1" applyBorder="1" applyAlignment="1">
      <alignment horizontal="center" vertical="center" wrapText="1"/>
    </xf>
    <xf numFmtId="0" fontId="7" fillId="0" borderId="63" xfId="0" applyFont="1" applyBorder="1" applyAlignment="1">
      <alignment horizontal="center" vertical="center"/>
    </xf>
    <xf numFmtId="0" fontId="7" fillId="0" borderId="63" xfId="0" applyFont="1" applyBorder="1" applyAlignment="1">
      <alignment vertical="center"/>
    </xf>
    <xf numFmtId="0" fontId="12" fillId="5" borderId="70" xfId="0" applyFont="1" applyFill="1" applyBorder="1" applyAlignment="1">
      <alignment horizontal="center" vertical="center" wrapText="1"/>
    </xf>
    <xf numFmtId="0" fontId="7" fillId="0" borderId="71" xfId="0" applyFont="1" applyBorder="1" applyAlignment="1">
      <alignment vertical="center"/>
    </xf>
    <xf numFmtId="0" fontId="12" fillId="5" borderId="58" xfId="0" applyFont="1" applyFill="1" applyBorder="1" applyAlignment="1">
      <alignment horizontal="center" vertical="center" wrapText="1"/>
    </xf>
    <xf numFmtId="0" fontId="7" fillId="0" borderId="64" xfId="0" applyFont="1" applyBorder="1" applyAlignment="1">
      <alignment vertical="center"/>
    </xf>
    <xf numFmtId="0" fontId="7" fillId="0" borderId="72" xfId="0" applyFont="1" applyBorder="1" applyAlignment="1">
      <alignment vertical="center"/>
    </xf>
    <xf numFmtId="0" fontId="7" fillId="0" borderId="65" xfId="0" applyFont="1" applyBorder="1" applyAlignment="1">
      <alignment vertical="center"/>
    </xf>
    <xf numFmtId="0" fontId="7" fillId="0" borderId="74" xfId="0" applyFont="1" applyBorder="1" applyAlignment="1">
      <alignment vertical="center"/>
    </xf>
    <xf numFmtId="0" fontId="18" fillId="5" borderId="95" xfId="0" applyFont="1" applyFill="1" applyBorder="1" applyAlignment="1">
      <alignment horizontal="center" vertical="center"/>
    </xf>
    <xf numFmtId="0" fontId="2" fillId="0" borderId="0" xfId="0" applyFont="1" applyAlignment="1">
      <alignment horizontal="center" vertical="center" shrinkToFit="1"/>
    </xf>
    <xf numFmtId="0" fontId="38" fillId="0" borderId="0" xfId="0" applyFont="1" applyAlignment="1">
      <alignment horizontal="center" vertical="center"/>
    </xf>
    <xf numFmtId="0" fontId="7" fillId="0" borderId="119" xfId="0" applyFont="1" applyBorder="1" applyAlignment="1">
      <alignment vertical="center"/>
    </xf>
    <xf numFmtId="0" fontId="40" fillId="0" borderId="0" xfId="0" applyFont="1" applyAlignment="1">
      <alignment vertical="center"/>
    </xf>
    <xf numFmtId="0" fontId="23" fillId="0" borderId="124" xfId="0" applyFont="1" applyBorder="1" applyAlignment="1">
      <alignment horizontal="left" vertical="top" wrapText="1"/>
    </xf>
    <xf numFmtId="0" fontId="7" fillId="0" borderId="124" xfId="0" applyFont="1" applyBorder="1" applyAlignment="1">
      <alignment vertical="center"/>
    </xf>
    <xf numFmtId="0" fontId="28" fillId="0" borderId="22" xfId="0" applyFont="1" applyBorder="1" applyAlignment="1">
      <alignment horizontal="center" vertical="center"/>
    </xf>
    <xf numFmtId="0" fontId="26" fillId="0" borderId="22" xfId="0" applyFont="1" applyBorder="1" applyAlignment="1">
      <alignment horizontal="center" vertical="center"/>
    </xf>
    <xf numFmtId="20" fontId="28" fillId="0" borderId="22" xfId="0" applyNumberFormat="1" applyFont="1" applyBorder="1" applyAlignment="1">
      <alignment horizontal="center" vertical="center"/>
    </xf>
    <xf numFmtId="0" fontId="26" fillId="0" borderId="118" xfId="0" applyFont="1" applyBorder="1" applyAlignment="1">
      <alignment horizontal="center" vertical="center" wrapText="1"/>
    </xf>
    <xf numFmtId="0" fontId="7" fillId="0" borderId="106" xfId="0" applyFont="1" applyBorder="1" applyAlignment="1">
      <alignment vertical="center"/>
    </xf>
    <xf numFmtId="0" fontId="35" fillId="0" borderId="19" xfId="0" applyFont="1" applyBorder="1" applyAlignment="1">
      <alignment horizontal="center" vertical="center" shrinkToFit="1"/>
    </xf>
    <xf numFmtId="0" fontId="31" fillId="0" borderId="19" xfId="0" applyFont="1" applyBorder="1" applyAlignment="1">
      <alignment horizontal="center" vertical="center" shrinkToFit="1"/>
    </xf>
    <xf numFmtId="0" fontId="23" fillId="0" borderId="24" xfId="0" applyFont="1" applyBorder="1" applyAlignment="1">
      <alignment horizontal="center" shrinkToFit="1"/>
    </xf>
    <xf numFmtId="0" fontId="23" fillId="0" borderId="115" xfId="0" applyFont="1" applyBorder="1" applyAlignment="1">
      <alignment horizontal="center" vertical="center"/>
    </xf>
    <xf numFmtId="0" fontId="7" fillId="0" borderId="117" xfId="0" applyFont="1" applyBorder="1" applyAlignment="1">
      <alignment vertical="center"/>
    </xf>
    <xf numFmtId="0" fontId="7" fillId="0" borderId="116" xfId="0" applyFont="1" applyBorder="1" applyAlignment="1">
      <alignment vertical="center"/>
    </xf>
    <xf numFmtId="0" fontId="27" fillId="0" borderId="113" xfId="0" applyFont="1" applyBorder="1" applyAlignment="1">
      <alignment horizontal="center" vertical="center" wrapText="1"/>
    </xf>
    <xf numFmtId="0" fontId="7" fillId="0" borderId="111" xfId="0" applyFont="1" applyBorder="1" applyAlignment="1">
      <alignment vertical="center"/>
    </xf>
    <xf numFmtId="0" fontId="26" fillId="0" borderId="111" xfId="0" applyFont="1" applyBorder="1" applyAlignment="1">
      <alignment horizontal="center" vertical="center" wrapText="1"/>
    </xf>
    <xf numFmtId="0" fontId="7" fillId="0" borderId="105" xfId="0" applyFont="1" applyBorder="1" applyAlignment="1">
      <alignment vertical="center"/>
    </xf>
    <xf numFmtId="0" fontId="28" fillId="0" borderId="22" xfId="0" applyFont="1" applyBorder="1" applyAlignment="1">
      <alignment horizontal="center" vertical="center" shrinkToFit="1"/>
    </xf>
    <xf numFmtId="0" fontId="38" fillId="0" borderId="0" xfId="0" applyFont="1" applyAlignment="1">
      <alignment vertical="center"/>
    </xf>
    <xf numFmtId="0" fontId="31" fillId="0" borderId="108" xfId="0" applyFont="1" applyBorder="1" applyAlignment="1">
      <alignment horizontal="center" vertical="center"/>
    </xf>
    <xf numFmtId="0" fontId="7" fillId="0" borderId="99" xfId="0" applyFont="1" applyBorder="1" applyAlignment="1">
      <alignment vertical="center"/>
    </xf>
    <xf numFmtId="0" fontId="7" fillId="0" borderId="109" xfId="0" applyFont="1" applyBorder="1" applyAlignment="1">
      <alignment vertical="center"/>
    </xf>
    <xf numFmtId="0" fontId="28" fillId="0" borderId="51" xfId="0" applyFont="1" applyBorder="1" applyAlignment="1">
      <alignment horizontal="center" vertical="center"/>
    </xf>
    <xf numFmtId="0" fontId="7" fillId="0" borderId="110" xfId="0" applyFont="1" applyBorder="1" applyAlignment="1">
      <alignment vertical="center"/>
    </xf>
    <xf numFmtId="0" fontId="28" fillId="0" borderId="27" xfId="0" applyFont="1" applyBorder="1" applyAlignment="1">
      <alignment horizontal="center" vertical="center"/>
    </xf>
    <xf numFmtId="0" fontId="7" fillId="0" borderId="104" xfId="0" applyFont="1" applyBorder="1" applyAlignment="1">
      <alignment vertical="center"/>
    </xf>
    <xf numFmtId="0" fontId="31" fillId="0" borderId="43" xfId="0" applyFont="1" applyBorder="1" applyAlignment="1">
      <alignment horizontal="center" vertical="center"/>
    </xf>
    <xf numFmtId="0" fontId="28" fillId="0" borderId="113" xfId="0" applyFont="1" applyBorder="1" applyAlignment="1">
      <alignment horizontal="center" vertical="center"/>
    </xf>
    <xf numFmtId="0" fontId="7" fillId="0" borderId="114" xfId="0" applyFont="1" applyBorder="1" applyAlignment="1">
      <alignment vertical="center"/>
    </xf>
    <xf numFmtId="0" fontId="36" fillId="0" borderId="99" xfId="0" applyFont="1" applyBorder="1" applyAlignment="1">
      <alignment horizontal="center" vertical="center"/>
    </xf>
    <xf numFmtId="0" fontId="31" fillId="0" borderId="22" xfId="0" applyFont="1" applyBorder="1" applyAlignment="1">
      <alignment horizontal="center" vertical="center" shrinkToFit="1"/>
    </xf>
    <xf numFmtId="0" fontId="23" fillId="0" borderId="19" xfId="0" applyFont="1" applyBorder="1" applyAlignment="1">
      <alignment horizontal="center" vertical="center"/>
    </xf>
    <xf numFmtId="0" fontId="35" fillId="0" borderId="22" xfId="0" applyFont="1" applyBorder="1" applyAlignment="1">
      <alignment horizontal="center" vertical="center" shrinkToFit="1"/>
    </xf>
    <xf numFmtId="181" fontId="26" fillId="0" borderId="99" xfId="0" applyNumberFormat="1" applyFont="1" applyBorder="1" applyAlignment="1">
      <alignment horizontal="left" vertical="center"/>
    </xf>
    <xf numFmtId="0" fontId="26" fillId="0" borderId="108" xfId="0" applyFont="1" applyBorder="1" applyAlignment="1">
      <alignment horizontal="center" vertical="center"/>
    </xf>
    <xf numFmtId="0" fontId="7" fillId="0" borderId="113" xfId="0" applyFont="1" applyBorder="1" applyAlignment="1">
      <alignment vertical="center"/>
    </xf>
    <xf numFmtId="0" fontId="7" fillId="0" borderId="59" xfId="0" applyFont="1" applyBorder="1" applyAlignment="1">
      <alignment vertical="center"/>
    </xf>
    <xf numFmtId="0" fontId="7" fillId="0" borderId="112" xfId="0" applyFont="1" applyBorder="1" applyAlignment="1">
      <alignment vertical="center"/>
    </xf>
    <xf numFmtId="0" fontId="35" fillId="0" borderId="99" xfId="0" applyFont="1" applyBorder="1" applyAlignment="1">
      <alignment horizontal="center" vertical="center" shrinkToFit="1"/>
    </xf>
    <xf numFmtId="0" fontId="26" fillId="0" borderId="99" xfId="0" applyFont="1" applyBorder="1" applyAlignment="1">
      <alignment horizontal="center" vertical="center" shrinkToFit="1"/>
    </xf>
    <xf numFmtId="0" fontId="28" fillId="0" borderId="108" xfId="0" applyFont="1" applyBorder="1" applyAlignment="1">
      <alignment horizontal="left" vertical="center" wrapText="1" shrinkToFit="1"/>
    </xf>
    <xf numFmtId="0" fontId="7" fillId="0" borderId="99" xfId="0" applyFont="1" applyBorder="1" applyAlignment="1">
      <alignment vertical="center" wrapText="1"/>
    </xf>
    <xf numFmtId="0" fontId="7" fillId="0" borderId="104" xfId="0" applyFont="1" applyBorder="1" applyAlignment="1">
      <alignment vertical="center" wrapText="1"/>
    </xf>
    <xf numFmtId="0" fontId="7" fillId="0" borderId="113" xfId="0" applyFont="1" applyBorder="1" applyAlignment="1">
      <alignment vertical="center" wrapText="1"/>
    </xf>
    <xf numFmtId="0" fontId="7" fillId="0" borderId="111" xfId="0" applyFont="1" applyBorder="1" applyAlignment="1">
      <alignment vertical="center" wrapText="1"/>
    </xf>
    <xf numFmtId="0" fontId="7" fillId="0" borderId="105" xfId="0" applyFont="1" applyBorder="1" applyAlignment="1">
      <alignment vertical="center" wrapText="1"/>
    </xf>
    <xf numFmtId="0" fontId="31" fillId="0" borderId="115" xfId="0" applyFont="1" applyBorder="1" applyAlignment="1">
      <alignment horizontal="center" vertical="center" shrinkToFit="1"/>
    </xf>
    <xf numFmtId="0" fontId="31" fillId="0" borderId="108" xfId="0" applyFont="1" applyBorder="1" applyAlignment="1">
      <alignment horizontal="center" vertical="center" shrinkToFit="1"/>
    </xf>
    <xf numFmtId="0" fontId="33" fillId="0" borderId="20" xfId="0" applyFont="1" applyBorder="1" applyAlignment="1">
      <alignment horizontal="center" vertical="center"/>
    </xf>
    <xf numFmtId="0" fontId="31" fillId="0" borderId="27" xfId="0" applyFont="1" applyBorder="1" applyAlignment="1">
      <alignment horizontal="center" vertical="center" shrinkToFit="1"/>
    </xf>
    <xf numFmtId="0" fontId="35" fillId="0" borderId="27" xfId="0" applyFont="1" applyBorder="1" applyAlignment="1">
      <alignment horizontal="center" vertical="center" shrinkToFit="1"/>
    </xf>
    <xf numFmtId="0" fontId="25" fillId="0" borderId="108" xfId="0" applyFont="1" applyBorder="1" applyAlignment="1">
      <alignment horizontal="center" vertical="center" shrinkToFit="1"/>
    </xf>
    <xf numFmtId="0" fontId="29" fillId="0" borderId="43" xfId="0" applyFont="1" applyBorder="1" applyAlignment="1">
      <alignment horizontal="center" vertical="center" shrinkToFit="1"/>
    </xf>
    <xf numFmtId="0" fontId="26" fillId="0" borderId="107" xfId="0" applyFont="1" applyBorder="1" applyAlignment="1">
      <alignment horizontal="center" vertical="center"/>
    </xf>
    <xf numFmtId="0" fontId="25" fillId="0" borderId="47" xfId="0" applyFont="1" applyBorder="1" applyAlignment="1">
      <alignment horizontal="center" vertical="center" shrinkToFit="1"/>
    </xf>
    <xf numFmtId="0" fontId="30" fillId="0" borderId="51" xfId="0" applyFont="1" applyBorder="1" applyAlignment="1">
      <alignment horizontal="center" vertical="center" shrinkToFit="1"/>
    </xf>
    <xf numFmtId="0" fontId="24" fillId="0" borderId="0" xfId="0" applyFont="1" applyAlignment="1">
      <alignment horizontal="center" vertical="center" shrinkToFit="1"/>
    </xf>
    <xf numFmtId="0" fontId="26" fillId="0" borderId="13" xfId="0" applyFont="1" applyBorder="1" applyAlignment="1">
      <alignment horizontal="center" vertical="center" shrinkToFit="1"/>
    </xf>
    <xf numFmtId="0" fontId="26" fillId="0" borderId="16" xfId="0" applyFont="1" applyBorder="1" applyAlignment="1">
      <alignment horizontal="center" vertical="center"/>
    </xf>
    <xf numFmtId="0" fontId="26" fillId="0" borderId="14" xfId="0" applyFont="1" applyBorder="1" applyAlignment="1">
      <alignment horizontal="left" vertical="center"/>
    </xf>
    <xf numFmtId="0" fontId="26" fillId="0" borderId="16" xfId="0" applyFont="1" applyBorder="1" applyAlignment="1">
      <alignment horizontal="right" vertical="center"/>
    </xf>
    <xf numFmtId="179" fontId="26" fillId="0" borderId="20" xfId="0" applyNumberFormat="1" applyFont="1" applyBorder="1" applyAlignment="1">
      <alignment horizontal="left" vertical="center"/>
    </xf>
    <xf numFmtId="180" fontId="26" fillId="0" borderId="22" xfId="0" applyNumberFormat="1" applyFont="1" applyBorder="1" applyAlignment="1">
      <alignment horizontal="center" vertical="center"/>
    </xf>
    <xf numFmtId="0" fontId="29" fillId="0" borderId="22" xfId="0" applyFont="1" applyBorder="1" applyAlignment="1">
      <alignment horizontal="center" vertical="center" shrinkToFit="1"/>
    </xf>
    <xf numFmtId="0" fontId="23" fillId="0" borderId="22" xfId="0" applyFont="1" applyBorder="1" applyAlignment="1">
      <alignment horizontal="center" vertical="center"/>
    </xf>
    <xf numFmtId="0" fontId="23" fillId="0" borderId="22" xfId="0" applyFont="1" applyBorder="1" applyAlignment="1">
      <alignment horizontal="center" vertical="center" shrinkToFit="1"/>
    </xf>
    <xf numFmtId="0" fontId="28" fillId="0" borderId="22" xfId="0" applyFont="1" applyBorder="1" applyAlignment="1">
      <alignment horizontal="right" vertical="center" shrinkToFit="1"/>
    </xf>
    <xf numFmtId="0" fontId="23" fillId="0" borderId="0" xfId="0" applyFont="1" applyAlignment="1">
      <alignment horizontal="left" vertical="top" wrapText="1"/>
    </xf>
    <xf numFmtId="0" fontId="26" fillId="0" borderId="99" xfId="0" applyFont="1" applyBorder="1" applyAlignment="1">
      <alignment horizontal="left" vertical="center"/>
    </xf>
    <xf numFmtId="0" fontId="26" fillId="0" borderId="48" xfId="0" applyFont="1" applyBorder="1" applyAlignment="1">
      <alignment horizontal="left" vertical="center"/>
    </xf>
    <xf numFmtId="184" fontId="26" fillId="0" borderId="52" xfId="0" applyNumberFormat="1" applyFont="1" applyBorder="1" applyAlignment="1">
      <alignment horizontal="right" vertical="center"/>
    </xf>
    <xf numFmtId="0" fontId="26" fillId="0" borderId="52" xfId="0" applyFont="1" applyBorder="1" applyAlignment="1">
      <alignment horizontal="left" vertical="center"/>
    </xf>
    <xf numFmtId="0" fontId="26" fillId="0" borderId="48" xfId="0" applyFont="1" applyBorder="1" applyAlignment="1">
      <alignment horizontal="center" vertical="center"/>
    </xf>
    <xf numFmtId="0" fontId="28" fillId="0" borderId="51" xfId="0" applyFont="1" applyBorder="1" applyAlignment="1">
      <alignment horizontal="center" vertical="center" shrinkToFit="1"/>
    </xf>
    <xf numFmtId="0" fontId="26" fillId="0" borderId="155" xfId="0" applyFont="1" applyBorder="1" applyAlignment="1">
      <alignment horizontal="center" vertical="center"/>
    </xf>
    <xf numFmtId="0" fontId="26" fillId="0" borderId="22" xfId="0" applyFont="1" applyBorder="1" applyAlignment="1">
      <alignment horizontal="left" vertical="center"/>
    </xf>
    <xf numFmtId="0" fontId="26" fillId="0" borderId="159" xfId="0" applyFont="1" applyBorder="1" applyAlignment="1">
      <alignment horizontal="center" vertical="center"/>
    </xf>
    <xf numFmtId="184" fontId="26" fillId="0" borderId="48" xfId="0" applyNumberFormat="1" applyFont="1" applyBorder="1" applyAlignment="1">
      <alignment horizontal="right" vertical="center"/>
    </xf>
    <xf numFmtId="0" fontId="26" fillId="0" borderId="22" xfId="0" applyFont="1" applyBorder="1" applyAlignment="1">
      <alignment vertical="center"/>
    </xf>
    <xf numFmtId="0" fontId="26" fillId="0" borderId="20" xfId="0" applyFont="1" applyBorder="1" applyAlignment="1">
      <alignment horizontal="center" vertical="center"/>
    </xf>
    <xf numFmtId="0" fontId="23" fillId="0" borderId="155" xfId="0" applyFont="1" applyBorder="1" applyAlignment="1">
      <alignment horizontal="center" vertical="center"/>
    </xf>
    <xf numFmtId="0" fontId="7" fillId="0" borderId="158" xfId="0" applyFont="1" applyBorder="1" applyAlignment="1">
      <alignment vertical="center"/>
    </xf>
    <xf numFmtId="184" fontId="26" fillId="0" borderId="44" xfId="0" applyNumberFormat="1" applyFont="1" applyBorder="1" applyAlignment="1">
      <alignment horizontal="right" vertical="center"/>
    </xf>
    <xf numFmtId="0" fontId="28" fillId="0" borderId="155" xfId="0" applyFont="1" applyBorder="1" applyAlignment="1">
      <alignment horizontal="center" vertical="center" shrinkToFit="1"/>
    </xf>
    <xf numFmtId="0" fontId="26" fillId="0" borderId="127" xfId="0" applyFont="1" applyBorder="1" applyAlignment="1">
      <alignment horizontal="left" vertical="center"/>
    </xf>
    <xf numFmtId="0" fontId="7" fillId="0" borderId="127" xfId="0" applyFont="1" applyBorder="1" applyAlignment="1">
      <alignment vertical="center"/>
    </xf>
    <xf numFmtId="0" fontId="25" fillId="0" borderId="22" xfId="0" applyFont="1" applyBorder="1" applyAlignment="1">
      <alignment horizontal="center" vertical="center" shrinkToFit="1"/>
    </xf>
    <xf numFmtId="0" fontId="26" fillId="0" borderId="44" xfId="0" applyFont="1" applyBorder="1" applyAlignment="1">
      <alignment horizontal="center" vertical="center"/>
    </xf>
    <xf numFmtId="0" fontId="35" fillId="0" borderId="44" xfId="0" applyFont="1" applyBorder="1" applyAlignment="1">
      <alignment horizontal="center" vertical="center"/>
    </xf>
    <xf numFmtId="0" fontId="61" fillId="0" borderId="44" xfId="0" applyFont="1" applyBorder="1" applyAlignment="1">
      <alignment vertical="center"/>
    </xf>
    <xf numFmtId="0" fontId="26" fillId="0" borderId="44" xfId="0" applyFont="1" applyBorder="1" applyAlignment="1">
      <alignment horizontal="left" vertical="center"/>
    </xf>
    <xf numFmtId="0" fontId="28" fillId="0" borderId="159" xfId="0" applyFont="1" applyBorder="1" applyAlignment="1">
      <alignment horizontal="center" vertical="center"/>
    </xf>
    <xf numFmtId="0" fontId="26" fillId="0" borderId="157" xfId="0" applyFont="1" applyBorder="1" applyAlignment="1">
      <alignment horizontal="center" vertical="center"/>
    </xf>
    <xf numFmtId="0" fontId="24" fillId="0" borderId="0" xfId="0" applyFont="1" applyAlignment="1">
      <alignment horizontal="center" vertical="center" wrapText="1" shrinkToFit="1"/>
    </xf>
    <xf numFmtId="0" fontId="60" fillId="0" borderId="0" xfId="0" applyFont="1" applyAlignment="1">
      <alignment vertical="center"/>
    </xf>
    <xf numFmtId="0" fontId="26" fillId="0" borderId="152" xfId="0" applyFont="1" applyBorder="1" applyAlignment="1">
      <alignment horizontal="right" vertical="center"/>
    </xf>
    <xf numFmtId="0" fontId="7" fillId="0" borderId="153" xfId="0" applyFont="1" applyBorder="1" applyAlignment="1">
      <alignment vertical="center"/>
    </xf>
    <xf numFmtId="0" fontId="26" fillId="0" borderId="153" xfId="0" applyFont="1" applyBorder="1" applyAlignment="1">
      <alignment horizontal="left" vertical="center"/>
    </xf>
    <xf numFmtId="0" fontId="7" fillId="0" borderId="151" xfId="0" applyFont="1" applyBorder="1" applyAlignment="1">
      <alignment vertical="center"/>
    </xf>
    <xf numFmtId="0" fontId="26" fillId="0" borderId="152" xfId="0" applyFont="1" applyBorder="1" applyAlignment="1">
      <alignment horizontal="center" vertical="center"/>
    </xf>
    <xf numFmtId="0" fontId="26" fillId="0" borderId="150" xfId="0" applyFont="1" applyBorder="1" applyAlignment="1">
      <alignment horizontal="center" vertical="center" shrinkToFit="1"/>
    </xf>
    <xf numFmtId="0" fontId="27" fillId="0" borderId="163" xfId="0" applyFont="1" applyBorder="1" applyAlignment="1">
      <alignment horizontal="center" shrinkToFit="1"/>
    </xf>
    <xf numFmtId="0" fontId="7" fillId="0" borderId="165" xfId="0" applyFont="1" applyBorder="1" applyAlignment="1">
      <alignment vertical="center"/>
    </xf>
    <xf numFmtId="0" fontId="27" fillId="0" borderId="115" xfId="0" applyFont="1" applyBorder="1" applyAlignment="1">
      <alignment horizontal="center" vertical="center"/>
    </xf>
    <xf numFmtId="0" fontId="27" fillId="0" borderId="108" xfId="0" applyFont="1" applyBorder="1" applyAlignment="1">
      <alignment horizontal="center" vertical="center"/>
    </xf>
    <xf numFmtId="0" fontId="7" fillId="0" borderId="164" xfId="0" applyFont="1" applyBorder="1" applyAlignment="1">
      <alignment vertical="center"/>
    </xf>
    <xf numFmtId="0" fontId="7" fillId="0" borderId="162" xfId="0" applyFont="1" applyBorder="1" applyAlignment="1">
      <alignment vertical="center"/>
    </xf>
    <xf numFmtId="0" fontId="0" fillId="0" borderId="77" xfId="0" applyBorder="1" applyAlignment="1">
      <alignment vertical="center"/>
    </xf>
    <xf numFmtId="0" fontId="27" fillId="0" borderId="22" xfId="0" applyFont="1" applyBorder="1" applyAlignment="1">
      <alignment horizontal="center" vertical="center"/>
    </xf>
    <xf numFmtId="0" fontId="23" fillId="0" borderId="77" xfId="0" applyFont="1" applyBorder="1" applyAlignment="1">
      <alignment horizontal="center" vertical="center"/>
    </xf>
    <xf numFmtId="0" fontId="23" fillId="0" borderId="111" xfId="0" applyFont="1" applyBorder="1" applyAlignment="1">
      <alignment horizontal="center" vertical="center"/>
    </xf>
    <xf numFmtId="0" fontId="37" fillId="0" borderId="0" xfId="0" applyFont="1" applyAlignment="1">
      <alignment horizontal="center" vertical="center"/>
    </xf>
    <xf numFmtId="0" fontId="28" fillId="0" borderId="118" xfId="0" applyFont="1" applyBorder="1" applyAlignment="1">
      <alignment horizontal="left" vertical="center" shrinkToFit="1"/>
    </xf>
    <xf numFmtId="0" fontId="27" fillId="0" borderId="24" xfId="0" applyFont="1" applyBorder="1" applyAlignment="1">
      <alignment horizontal="center" shrinkToFit="1"/>
    </xf>
    <xf numFmtId="0" fontId="26" fillId="0" borderId="19" xfId="0" applyFont="1" applyBorder="1" applyAlignment="1">
      <alignment horizontal="center" vertical="center"/>
    </xf>
    <xf numFmtId="0" fontId="26" fillId="0" borderId="30" xfId="0" applyFont="1" applyBorder="1" applyAlignment="1">
      <alignment horizontal="center" vertical="center"/>
    </xf>
    <xf numFmtId="0" fontId="28" fillId="0" borderId="19" xfId="0" applyFont="1" applyBorder="1" applyAlignment="1">
      <alignment horizontal="center" vertical="center" shrinkToFit="1"/>
    </xf>
    <xf numFmtId="0" fontId="28" fillId="0" borderId="44" xfId="0" applyFont="1" applyBorder="1" applyAlignment="1">
      <alignment horizontal="left" vertical="center"/>
    </xf>
    <xf numFmtId="0" fontId="28" fillId="0" borderId="30" xfId="0" applyFont="1" applyBorder="1" applyAlignment="1">
      <alignment horizontal="center" vertical="center"/>
    </xf>
    <xf numFmtId="0" fontId="26" fillId="0" borderId="27" xfId="0" applyFont="1" applyBorder="1" applyAlignment="1">
      <alignment horizontal="center" vertical="center"/>
    </xf>
    <xf numFmtId="0" fontId="41" fillId="0" borderId="0" xfId="0" applyFont="1" applyAlignment="1">
      <alignment horizontal="center" vertical="center" shrinkToFit="1"/>
    </xf>
    <xf numFmtId="0" fontId="23" fillId="0" borderId="121" xfId="0" applyFont="1" applyBorder="1" applyAlignment="1">
      <alignment horizontal="center" vertical="center"/>
    </xf>
    <xf numFmtId="0" fontId="7" fillId="0" borderId="133" xfId="0" applyFont="1" applyBorder="1" applyAlignment="1">
      <alignment vertical="center"/>
    </xf>
    <xf numFmtId="0" fontId="7" fillId="0" borderId="134" xfId="0" applyFont="1" applyBorder="1" applyAlignment="1">
      <alignment vertical="center"/>
    </xf>
    <xf numFmtId="0" fontId="12" fillId="0" borderId="0" xfId="0" applyFont="1" applyAlignment="1">
      <alignment horizontal="center" vertical="center" shrinkToFit="1"/>
    </xf>
    <xf numFmtId="0" fontId="7" fillId="0" borderId="132" xfId="0" applyFont="1" applyBorder="1" applyAlignment="1">
      <alignment vertical="center"/>
    </xf>
    <xf numFmtId="0" fontId="26" fillId="0" borderId="0" xfId="0" applyFont="1" applyAlignment="1">
      <alignment horizontal="left" vertical="center" wrapText="1"/>
    </xf>
    <xf numFmtId="0" fontId="2" fillId="0" borderId="40" xfId="0" applyFont="1" applyBorder="1" applyAlignment="1">
      <alignment horizontal="center" vertical="center" wrapText="1"/>
    </xf>
    <xf numFmtId="0" fontId="12" fillId="5" borderId="77" xfId="0" applyFont="1" applyFill="1" applyBorder="1" applyAlignment="1">
      <alignment vertical="center"/>
    </xf>
    <xf numFmtId="0" fontId="67" fillId="5" borderId="77" xfId="0" applyFont="1" applyFill="1" applyBorder="1" applyAlignment="1">
      <alignment vertical="center"/>
    </xf>
    <xf numFmtId="0" fontId="2" fillId="0" borderId="141" xfId="0" applyFont="1" applyBorder="1" applyAlignment="1">
      <alignment horizontal="center" vertical="center" wrapText="1"/>
    </xf>
    <xf numFmtId="0" fontId="2" fillId="11" borderId="77" xfId="0"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228600</xdr:colOff>
      <xdr:row>28</xdr:row>
      <xdr:rowOff>152400</xdr:rowOff>
    </xdr:from>
    <xdr:ext cx="714375" cy="857250"/>
    <xdr:pic>
      <xdr:nvPicPr>
        <xdr:cNvPr id="2" name="image1.png" descr="11285224273029.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J1000"/>
  <sheetViews>
    <sheetView topLeftCell="A25" workbookViewId="0">
      <selection activeCell="B1" sqref="B1:N36"/>
    </sheetView>
  </sheetViews>
  <sheetFormatPr defaultColWidth="14.42578125" defaultRowHeight="15" customHeight="1"/>
  <cols>
    <col min="1" max="26" width="8.85546875" customWidth="1"/>
  </cols>
  <sheetData>
    <row r="1" spans="2:10" ht="13.5" customHeight="1"/>
    <row r="2" spans="2:10" ht="13.5" customHeight="1">
      <c r="B2" s="1" t="s">
        <v>0</v>
      </c>
    </row>
    <row r="3" spans="2:10" ht="13.5" customHeight="1">
      <c r="B3" s="1"/>
    </row>
    <row r="4" spans="2:10" ht="13.5" customHeight="1">
      <c r="B4" s="2" t="s">
        <v>1</v>
      </c>
      <c r="C4" s="2"/>
      <c r="D4" s="2"/>
    </row>
    <row r="5" spans="2:10" ht="13.5" customHeight="1">
      <c r="B5" s="3" t="s">
        <v>2</v>
      </c>
      <c r="C5" s="3"/>
      <c r="D5" s="3"/>
    </row>
    <row r="6" spans="2:10" ht="13.5" customHeight="1">
      <c r="B6" s="4" t="s">
        <v>3</v>
      </c>
      <c r="C6" s="4"/>
      <c r="D6" s="4"/>
    </row>
    <row r="7" spans="2:10" ht="13.5" customHeight="1"/>
    <row r="8" spans="2:10" ht="13.5" customHeight="1">
      <c r="B8" s="5" t="s">
        <v>4</v>
      </c>
      <c r="C8" s="6"/>
      <c r="D8" s="6"/>
      <c r="E8" s="6"/>
      <c r="F8" s="6"/>
      <c r="G8" s="6"/>
      <c r="H8" s="6"/>
      <c r="I8" s="6"/>
      <c r="J8" s="6"/>
    </row>
    <row r="9" spans="2:10" ht="13.5" customHeight="1">
      <c r="B9" s="5" t="s">
        <v>5</v>
      </c>
      <c r="C9" s="6"/>
      <c r="D9" s="6"/>
      <c r="E9" s="6"/>
      <c r="F9" s="6"/>
      <c r="G9" s="6"/>
      <c r="H9" s="6"/>
      <c r="I9" s="6"/>
      <c r="J9" s="6"/>
    </row>
    <row r="10" spans="2:10" ht="13.5" customHeight="1">
      <c r="B10" s="5" t="s">
        <v>6</v>
      </c>
    </row>
    <row r="11" spans="2:10" ht="13.5" customHeight="1"/>
    <row r="12" spans="2:10" ht="13.5" customHeight="1">
      <c r="B12" s="5" t="s">
        <v>7</v>
      </c>
    </row>
    <row r="13" spans="2:10" ht="13.5" customHeight="1">
      <c r="B13" s="5" t="s">
        <v>8</v>
      </c>
    </row>
    <row r="14" spans="2:10" ht="13.5" customHeight="1">
      <c r="B14" s="5" t="s">
        <v>9</v>
      </c>
    </row>
    <row r="15" spans="2:10" ht="13.5" customHeight="1">
      <c r="B15" s="5" t="s">
        <v>10</v>
      </c>
    </row>
    <row r="16" spans="2:10" ht="13.5" customHeight="1">
      <c r="B16" s="5" t="s">
        <v>11</v>
      </c>
    </row>
    <row r="17" spans="2:8" ht="13.5" customHeight="1">
      <c r="B17" s="5" t="s">
        <v>12</v>
      </c>
    </row>
    <row r="18" spans="2:8" ht="13.5" customHeight="1"/>
    <row r="19" spans="2:8" ht="13.5" customHeight="1">
      <c r="B19" s="5" t="s">
        <v>13</v>
      </c>
      <c r="C19" s="7"/>
      <c r="D19" s="7"/>
      <c r="E19" s="7"/>
      <c r="F19" s="7"/>
      <c r="G19" s="7"/>
      <c r="H19" s="7"/>
    </row>
    <row r="20" spans="2:8" ht="13.5" customHeight="1">
      <c r="B20" s="5" t="s">
        <v>14</v>
      </c>
      <c r="C20" s="7"/>
      <c r="D20" s="7"/>
      <c r="E20" s="7"/>
      <c r="F20" s="7"/>
      <c r="G20" s="7"/>
      <c r="H20" s="7"/>
    </row>
    <row r="21" spans="2:8" ht="13.5" customHeight="1"/>
    <row r="22" spans="2:8" ht="13.5" customHeight="1"/>
    <row r="23" spans="2:8" ht="13.5" customHeight="1">
      <c r="B23" s="5" t="s">
        <v>15</v>
      </c>
    </row>
    <row r="24" spans="2:8" ht="13.5" customHeight="1">
      <c r="B24" s="5" t="s">
        <v>16</v>
      </c>
    </row>
    <row r="25" spans="2:8" ht="13.5" customHeight="1">
      <c r="B25" s="5" t="s">
        <v>17</v>
      </c>
    </row>
    <row r="26" spans="2:8" ht="13.5" customHeight="1">
      <c r="B26" s="5" t="s">
        <v>18</v>
      </c>
    </row>
    <row r="27" spans="2:8" ht="13.5" customHeight="1"/>
    <row r="28" spans="2:8" ht="13.5" customHeight="1">
      <c r="B28" s="5" t="s">
        <v>19</v>
      </c>
    </row>
    <row r="29" spans="2:8" ht="13.5" customHeight="1">
      <c r="B29" s="5" t="s">
        <v>20</v>
      </c>
    </row>
    <row r="30" spans="2:8" ht="13.5" customHeight="1">
      <c r="B30" s="5" t="s">
        <v>21</v>
      </c>
    </row>
    <row r="31" spans="2:8" ht="13.5" customHeight="1"/>
    <row r="32" spans="2:8" ht="13.5" customHeight="1">
      <c r="B32" s="5" t="s">
        <v>22</v>
      </c>
    </row>
    <row r="33" spans="2:2" ht="13.5" customHeight="1">
      <c r="B33" s="5" t="s">
        <v>23</v>
      </c>
    </row>
    <row r="34" spans="2:2" ht="13.5" customHeight="1"/>
    <row r="35" spans="2:2" ht="13.5" customHeight="1">
      <c r="B35" s="5" t="s">
        <v>24</v>
      </c>
    </row>
    <row r="36" spans="2:2" ht="13.5" customHeight="1">
      <c r="B36" s="5" t="s">
        <v>25</v>
      </c>
    </row>
    <row r="37" spans="2:2" ht="13.5" customHeight="1"/>
    <row r="38" spans="2:2" ht="13.5" customHeight="1"/>
    <row r="39" spans="2:2" ht="13.5" customHeight="1"/>
    <row r="40" spans="2:2" ht="13.5" customHeight="1"/>
    <row r="41" spans="2:2" ht="13.5" customHeight="1"/>
    <row r="42" spans="2:2" ht="13.5" customHeight="1"/>
    <row r="43" spans="2:2" ht="13.5" customHeight="1"/>
    <row r="44" spans="2:2" ht="13.5" customHeight="1"/>
    <row r="45" spans="2:2" ht="13.5" customHeight="1"/>
    <row r="46" spans="2:2" ht="13.5" customHeight="1"/>
    <row r="47" spans="2:2" ht="13.5" customHeight="1"/>
    <row r="48" spans="2:2"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honeticPr fontId="58"/>
  <pageMargins left="0.7" right="0.7" top="0.75" bottom="0.75" header="0" footer="0"/>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1859B"/>
  </sheetPr>
  <dimension ref="A1:AZ1000"/>
  <sheetViews>
    <sheetView workbookViewId="0">
      <selection activeCell="K3" sqref="K3"/>
    </sheetView>
  </sheetViews>
  <sheetFormatPr defaultColWidth="14.42578125" defaultRowHeight="15" customHeight="1"/>
  <cols>
    <col min="1" max="1" width="2.140625" customWidth="1"/>
    <col min="2" max="2" width="12.42578125" customWidth="1"/>
    <col min="3" max="3" width="31.140625" customWidth="1"/>
    <col min="4" max="4" width="38.5703125" customWidth="1"/>
    <col min="5" max="5" width="16.140625" customWidth="1"/>
    <col min="6" max="7" width="12.42578125" customWidth="1"/>
    <col min="8" max="10" width="10" customWidth="1"/>
    <col min="11" max="11" width="9" customWidth="1"/>
    <col min="12" max="12" width="45" customWidth="1"/>
    <col min="13" max="13" width="60" customWidth="1"/>
    <col min="14" max="14" width="31.42578125" customWidth="1"/>
    <col min="15" max="16" width="25" customWidth="1"/>
    <col min="17" max="17" width="20.5703125" customWidth="1"/>
    <col min="18" max="19" width="22.42578125" customWidth="1"/>
    <col min="20" max="20" width="20" customWidth="1"/>
    <col min="21" max="21" width="11.28515625" customWidth="1"/>
    <col min="22" max="22" width="20" customWidth="1"/>
    <col min="23" max="23" width="11.28515625" customWidth="1"/>
    <col min="24" max="24" width="20" customWidth="1"/>
    <col min="25" max="25" width="11.28515625" customWidth="1"/>
    <col min="26" max="26" width="20" customWidth="1"/>
    <col min="27" max="27" width="11.28515625" customWidth="1"/>
    <col min="28" max="28" width="20" customWidth="1"/>
    <col min="29" max="29" width="6.140625" customWidth="1"/>
    <col min="30" max="30" width="20" customWidth="1"/>
    <col min="31" max="31" width="6.140625" customWidth="1"/>
    <col min="32" max="32" width="20" customWidth="1"/>
    <col min="33" max="33" width="6.140625" customWidth="1"/>
    <col min="34" max="34" width="20" customWidth="1"/>
    <col min="35" max="35" width="6.140625" customWidth="1"/>
    <col min="36" max="36" width="20" customWidth="1"/>
    <col min="37" max="37" width="22.42578125" customWidth="1"/>
    <col min="38" max="39" width="9" customWidth="1"/>
    <col min="40" max="40" width="16.42578125" customWidth="1"/>
    <col min="41" max="42" width="9" customWidth="1"/>
    <col min="43" max="43" width="8.85546875" customWidth="1"/>
    <col min="44" max="45" width="16.140625" customWidth="1"/>
    <col min="46" max="46" width="12.5703125" customWidth="1"/>
    <col min="47" max="47" width="25" customWidth="1"/>
    <col min="48" max="48" width="32" customWidth="1"/>
    <col min="49" max="49" width="8.85546875" customWidth="1"/>
    <col min="50" max="50" width="14.85546875" customWidth="1"/>
    <col min="51" max="51" width="13.5703125" customWidth="1"/>
    <col min="52" max="52" width="16.42578125" customWidth="1"/>
  </cols>
  <sheetData>
    <row r="1" spans="1:52" ht="21.75" customHeight="1" thickBot="1">
      <c r="A1" s="169" t="str">
        <f>記入シート!A2</f>
        <v>令和５年度　第５８回茨城県アンサンブルコンテスト中央地区大会</v>
      </c>
      <c r="B1" s="6"/>
      <c r="C1" s="6"/>
      <c r="D1" s="6"/>
      <c r="E1" s="6"/>
      <c r="F1" s="169" t="s">
        <v>314</v>
      </c>
      <c r="G1" s="6"/>
      <c r="H1" s="170" t="s">
        <v>315</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row>
    <row r="2" spans="1:52" ht="41.25" customHeight="1" thickBot="1">
      <c r="A2" s="6"/>
      <c r="B2" s="171" t="s">
        <v>316</v>
      </c>
      <c r="C2" s="171" t="s">
        <v>317</v>
      </c>
      <c r="D2" s="172" t="s">
        <v>318</v>
      </c>
      <c r="E2" s="173" t="s">
        <v>319</v>
      </c>
      <c r="F2" s="174" t="s">
        <v>320</v>
      </c>
      <c r="G2" s="175" t="s">
        <v>321</v>
      </c>
      <c r="H2" s="176" t="s">
        <v>158</v>
      </c>
      <c r="I2" s="175" t="s">
        <v>159</v>
      </c>
      <c r="J2" s="175" t="s">
        <v>322</v>
      </c>
      <c r="K2" s="513" t="s">
        <v>360</v>
      </c>
      <c r="L2" s="175" t="s">
        <v>323</v>
      </c>
      <c r="M2" s="175" t="s">
        <v>324</v>
      </c>
      <c r="N2" s="175" t="s">
        <v>325</v>
      </c>
      <c r="O2" s="175" t="s">
        <v>326</v>
      </c>
      <c r="P2" s="175" t="s">
        <v>327</v>
      </c>
      <c r="Q2" s="175" t="s">
        <v>328</v>
      </c>
      <c r="R2" s="175" t="s">
        <v>329</v>
      </c>
      <c r="S2" s="175" t="s">
        <v>330</v>
      </c>
      <c r="T2" s="176" t="s">
        <v>331</v>
      </c>
      <c r="U2" s="177" t="s">
        <v>332</v>
      </c>
      <c r="V2" s="176" t="s">
        <v>104</v>
      </c>
      <c r="W2" s="177" t="s">
        <v>332</v>
      </c>
      <c r="X2" s="176" t="s">
        <v>145</v>
      </c>
      <c r="Y2" s="177" t="s">
        <v>332</v>
      </c>
      <c r="Z2" s="176" t="s">
        <v>146</v>
      </c>
      <c r="AA2" s="177" t="s">
        <v>332</v>
      </c>
      <c r="AB2" s="175" t="s">
        <v>147</v>
      </c>
      <c r="AC2" s="177" t="s">
        <v>332</v>
      </c>
      <c r="AD2" s="175" t="s">
        <v>148</v>
      </c>
      <c r="AE2" s="177" t="s">
        <v>332</v>
      </c>
      <c r="AF2" s="175" t="s">
        <v>149</v>
      </c>
      <c r="AG2" s="177" t="s">
        <v>332</v>
      </c>
      <c r="AH2" s="175" t="s">
        <v>150</v>
      </c>
      <c r="AI2" s="177" t="s">
        <v>332</v>
      </c>
      <c r="AJ2" s="176" t="s">
        <v>151</v>
      </c>
      <c r="AK2" s="178" t="s">
        <v>152</v>
      </c>
      <c r="AL2" s="179" t="s">
        <v>333</v>
      </c>
      <c r="AM2" s="180" t="s">
        <v>334</v>
      </c>
      <c r="AN2" s="510" t="s">
        <v>335</v>
      </c>
      <c r="AO2" s="301"/>
      <c r="AP2" s="173" t="s">
        <v>336</v>
      </c>
      <c r="AQ2" s="174" t="s">
        <v>178</v>
      </c>
      <c r="AR2" s="175" t="s">
        <v>337</v>
      </c>
      <c r="AS2" s="175" t="s">
        <v>338</v>
      </c>
      <c r="AT2" s="181" t="s">
        <v>48</v>
      </c>
      <c r="AU2" s="182" t="s">
        <v>339</v>
      </c>
      <c r="AV2" s="183" t="s">
        <v>52</v>
      </c>
      <c r="AW2" s="178" t="s">
        <v>57</v>
      </c>
      <c r="AX2" s="175" t="s">
        <v>60</v>
      </c>
      <c r="AY2" s="175" t="s">
        <v>63</v>
      </c>
      <c r="AZ2" s="180" t="s">
        <v>60</v>
      </c>
    </row>
    <row r="3" spans="1:52" ht="37.5" customHeight="1" thickBot="1">
      <c r="A3" s="184"/>
      <c r="B3" s="185">
        <f>記入シート!$F$12</f>
        <v>0</v>
      </c>
      <c r="C3" s="186">
        <f>記入シート!F$13</f>
        <v>0</v>
      </c>
      <c r="D3" s="186">
        <f>記入シート!F$14</f>
        <v>0</v>
      </c>
      <c r="E3" s="187" t="str">
        <f>記入シート!F$30&amp;"グループ"</f>
        <v>Ａグループ</v>
      </c>
      <c r="F3" s="188">
        <f>記入シート!F$31</f>
        <v>0</v>
      </c>
      <c r="G3" s="189">
        <f>記入シート!F$32</f>
        <v>0</v>
      </c>
      <c r="H3" s="190">
        <f>記入シート!F$62</f>
        <v>0</v>
      </c>
      <c r="I3" s="189">
        <f>記入シート!F$63</f>
        <v>0</v>
      </c>
      <c r="J3" s="189">
        <f>記入シート!F$64</f>
        <v>0</v>
      </c>
      <c r="K3" s="197">
        <f>記入シート!F26</f>
        <v>0</v>
      </c>
      <c r="L3" s="191">
        <f>記入シート!F$33</f>
        <v>0</v>
      </c>
      <c r="M3" s="191">
        <f>記入シート!F$34</f>
        <v>0</v>
      </c>
      <c r="N3" s="192">
        <f>記入シート!F$35</f>
        <v>0</v>
      </c>
      <c r="O3" s="191">
        <f>記入シート!F$36</f>
        <v>0</v>
      </c>
      <c r="P3" s="191">
        <f>記入シート!F$37</f>
        <v>0</v>
      </c>
      <c r="Q3" s="192" t="str">
        <f>記入シート!F$38&amp;" "&amp;記入シート!G$38</f>
        <v xml:space="preserve"> </v>
      </c>
      <c r="R3" s="191" t="str">
        <f>IF(記入シート!F$39=0,"なし",記入シート!F$39)</f>
        <v>なし</v>
      </c>
      <c r="S3" s="191" t="str">
        <f>IF(記入シート!F$40=0,"なし",記入シート!F$40)</f>
        <v>なし</v>
      </c>
      <c r="T3" s="193" t="str">
        <f>記入シート!F$41&amp;" "&amp;記入シート!G$41</f>
        <v xml:space="preserve"> </v>
      </c>
      <c r="U3" s="185" t="str">
        <f>IF(記入シート!G$43="なし",記入シート!$F$43,記入シート!$F$43&amp;"/"&amp;記入シート!$G$43)</f>
        <v>/</v>
      </c>
      <c r="V3" s="194" t="str">
        <f>記入シート!$F$42&amp;"  "&amp;記入シート!$G$42</f>
        <v xml:space="preserve">  </v>
      </c>
      <c r="W3" s="185" t="str">
        <f>IF(記入シート!$G$45="なし",記入シート!$F$45,記入シート!$F$45&amp;"/"&amp;記入シート!$G$45)</f>
        <v>/</v>
      </c>
      <c r="X3" s="194" t="str">
        <f>記入シート!$F$44&amp;"  "&amp;記入シート!$G$44</f>
        <v xml:space="preserve">  </v>
      </c>
      <c r="Y3" s="185" t="str">
        <f>IF(記入シート!$G$47="なし",記入シート!$F$47,記入シート!$F$47&amp;"/"&amp;記入シート!$G$47)</f>
        <v>/</v>
      </c>
      <c r="Z3" s="194" t="str">
        <f>記入シート!$F$46&amp;"  "&amp;記入シート!$G$46</f>
        <v xml:space="preserve">  </v>
      </c>
      <c r="AA3" s="185" t="str">
        <f>IF(記入シート!G$49="なし",記入シート!$F$49,記入シート!$F$49&amp;"/"&amp;記入シート!$G$49)</f>
        <v>/</v>
      </c>
      <c r="AB3" s="194" t="str">
        <f>記入シート!$F$48&amp;"  "&amp;記入シート!$G$48</f>
        <v xml:space="preserve">  </v>
      </c>
      <c r="AC3" s="185" t="str">
        <f>IF(記入シート!G$51="なし",記入シート!$F$51,記入シート!$F$51&amp;"/"&amp;記入シート!$G$51)</f>
        <v>/</v>
      </c>
      <c r="AD3" s="194" t="str">
        <f>記入シート!$F$50&amp;"  "&amp;記入シート!$G$50</f>
        <v xml:space="preserve">  </v>
      </c>
      <c r="AE3" s="185" t="str">
        <f>IF(記入シート!G$53="なし",記入シート!$F$53,記入シート!$F$53&amp;"/"&amp;記入シート!$G$53)</f>
        <v>/</v>
      </c>
      <c r="AF3" s="194" t="str">
        <f>記入シート!$F$52&amp;"  "&amp;記入シート!$G$52</f>
        <v xml:space="preserve">  </v>
      </c>
      <c r="AG3" s="185" t="str">
        <f>IF(記入シート!$G$55="なし",記入シート!$F$55,記入シート!$F$55&amp;"/"&amp;記入シート!$G$55)</f>
        <v>/</v>
      </c>
      <c r="AH3" s="194" t="str">
        <f>記入シート!$F$54&amp;"  "&amp;記入シート!$G$54</f>
        <v xml:space="preserve">  </v>
      </c>
      <c r="AI3" s="185" t="str">
        <f>IF(記入シート!$G57="なし",記入シート!$F$57,記入シート!$F$57&amp;"/"&amp;記入シート!$G$57)</f>
        <v>/</v>
      </c>
      <c r="AJ3" s="194" t="str">
        <f>記入シート!$F$56&amp;"  "&amp;記入シート!$G$56</f>
        <v xml:space="preserve">  </v>
      </c>
      <c r="AK3" s="194" t="str">
        <f>IF(記入シート!F$58=0,"",記入シート!F$58)</f>
        <v/>
      </c>
      <c r="AL3" s="194">
        <f>記入シート!H$58</f>
        <v>0</v>
      </c>
      <c r="AM3" s="195">
        <f>記入シート!F$59</f>
        <v>0</v>
      </c>
      <c r="AN3" s="196">
        <f>記入シート!F$60</f>
        <v>0</v>
      </c>
      <c r="AO3" s="195">
        <f>記入シート!H$60</f>
        <v>0</v>
      </c>
      <c r="AP3" s="197">
        <f>記入シート!F$61</f>
        <v>0</v>
      </c>
      <c r="AQ3" s="198">
        <f>記入シート!F16</f>
        <v>0</v>
      </c>
      <c r="AR3" s="199">
        <f>記入シート!F17</f>
        <v>0</v>
      </c>
      <c r="AS3" s="199">
        <f>記入シート!F21</f>
        <v>0</v>
      </c>
      <c r="AT3" s="200">
        <f>記入シート!F18</f>
        <v>0</v>
      </c>
      <c r="AU3" s="201">
        <f>記入シート!F19</f>
        <v>0</v>
      </c>
      <c r="AV3" s="202">
        <f>記入シート!F20</f>
        <v>0</v>
      </c>
      <c r="AW3" s="203" t="str">
        <f>記入シート!F22&amp;"台"</f>
        <v>台</v>
      </c>
      <c r="AX3" s="204" t="str">
        <f>記入シート!F23&amp;"台"</f>
        <v>台</v>
      </c>
      <c r="AY3" s="204" t="str">
        <f>記入シート!F24&amp;"台"</f>
        <v>台</v>
      </c>
      <c r="AZ3" s="205" t="str">
        <f>記入シート!F25&amp;"台"</f>
        <v>台</v>
      </c>
    </row>
    <row r="4" spans="1:52" ht="37.5" customHeight="1" thickBot="1">
      <c r="A4" s="6"/>
      <c r="B4" s="185">
        <f>記入シート!$F$12</f>
        <v>0</v>
      </c>
      <c r="C4" s="186">
        <f>記入シート!F$13</f>
        <v>0</v>
      </c>
      <c r="D4" s="186">
        <f>記入シート!F$14</f>
        <v>0</v>
      </c>
      <c r="E4" s="187" t="str">
        <f>記入シート!I$30&amp;"グループ"</f>
        <v>Ｂグループ</v>
      </c>
      <c r="F4" s="188">
        <f>記入シート!I$31</f>
        <v>0</v>
      </c>
      <c r="G4" s="189">
        <f>記入シート!I$32</f>
        <v>0</v>
      </c>
      <c r="H4" s="190">
        <f>記入シート!I$62</f>
        <v>0</v>
      </c>
      <c r="I4" s="189">
        <f>記入シート!I$63</f>
        <v>0</v>
      </c>
      <c r="J4" s="189">
        <f>記入シート!I$64</f>
        <v>0</v>
      </c>
      <c r="K4" s="514"/>
      <c r="L4" s="191">
        <f>記入シート!I$33</f>
        <v>0</v>
      </c>
      <c r="M4" s="191">
        <f>記入シート!I$34</f>
        <v>0</v>
      </c>
      <c r="N4" s="192">
        <f>記入シート!I$35</f>
        <v>0</v>
      </c>
      <c r="O4" s="191">
        <f>記入シート!I$36</f>
        <v>0</v>
      </c>
      <c r="P4" s="191">
        <f>記入シート!I$37</f>
        <v>0</v>
      </c>
      <c r="Q4" s="192" t="str">
        <f>記入シート!I$38&amp;" "&amp;記入シート!J$38</f>
        <v xml:space="preserve"> </v>
      </c>
      <c r="R4" s="191" t="str">
        <f>IF(記入シート!I$39=0,"なし",記入シート!I$39)</f>
        <v>なし</v>
      </c>
      <c r="S4" s="191" t="str">
        <f>IF(記入シート!I$40=0,"なし",記入シート!I$40)</f>
        <v>なし</v>
      </c>
      <c r="T4" s="193" t="str">
        <f>記入シート!I$41&amp;" "&amp;記入シート!J$41</f>
        <v xml:space="preserve"> </v>
      </c>
      <c r="U4" s="185" t="str">
        <f>IF(記入シート!J$43="なし",記入シート!$I$43,記入シート!$I$43&amp;"/"&amp;記入シート!$J$43)</f>
        <v>/</v>
      </c>
      <c r="V4" s="194" t="str">
        <f>記入シート!$I$42&amp;"  "&amp;記入シート!$J$42</f>
        <v xml:space="preserve">  </v>
      </c>
      <c r="W4" s="185" t="str">
        <f>IF(記入シート!$J$45="なし",記入シート!$I$45,記入シート!$I$45&amp;"/"&amp;記入シート!$J$45)</f>
        <v>/</v>
      </c>
      <c r="X4" s="194" t="str">
        <f>記入シート!$I$44&amp;"  "&amp;記入シート!$J$44</f>
        <v xml:space="preserve">  </v>
      </c>
      <c r="Y4" s="185" t="str">
        <f>IF(記入シート!$J$47="なし",記入シート!$I$47,記入シート!$I$47&amp;"/"&amp;記入シート!$J$47)</f>
        <v>/</v>
      </c>
      <c r="Z4" s="194" t="str">
        <f>記入シート!$I$46&amp;"  "&amp;記入シート!$J$46</f>
        <v xml:space="preserve">  </v>
      </c>
      <c r="AA4" s="185" t="str">
        <f>IF(記入シート!J$49="なし",記入シート!$I$49,記入シート!$I$49&amp;"/"&amp;記入シート!$J$49)</f>
        <v>/</v>
      </c>
      <c r="AB4" s="194" t="str">
        <f>記入シート!$I$48&amp;"  "&amp;記入シート!$J$48</f>
        <v xml:space="preserve">  </v>
      </c>
      <c r="AC4" s="185" t="str">
        <f>IF(記入シート!J$51="なし",記入シート!$I$51,記入シート!$I$51&amp;"/"&amp;記入シート!$J$51)</f>
        <v>/</v>
      </c>
      <c r="AD4" s="194" t="str">
        <f>記入シート!$I$50&amp;"  "&amp;記入シート!$J$50</f>
        <v xml:space="preserve">  </v>
      </c>
      <c r="AE4" s="185" t="str">
        <f>IF(記入シート!J$53="なし",記入シート!$I$53,$I$52&amp;"/"&amp;記入シート!$J$53)</f>
        <v>/</v>
      </c>
      <c r="AF4" s="194" t="str">
        <f>記入シート!$I$52&amp;"  "&amp;記入シート!$J$52</f>
        <v xml:space="preserve">  </v>
      </c>
      <c r="AG4" s="185" t="str">
        <f>IF(記入シート!$J$55="なし",記入シート!$I$55,$I$54&amp;"/"&amp;記入シート!$J$55)</f>
        <v>/</v>
      </c>
      <c r="AH4" s="194" t="str">
        <f>記入シート!$I$54&amp;"  "&amp;記入シート!$J$54</f>
        <v xml:space="preserve">  </v>
      </c>
      <c r="AI4" s="185" t="str">
        <f>IF(記入シート!$J57="なし",記入シート!$I$57,$I$56&amp;"/"&amp;記入シート!$J$57)</f>
        <v>/</v>
      </c>
      <c r="AJ4" s="194" t="str">
        <f>記入シート!$I$56&amp;"  "&amp;記入シート!$J$56</f>
        <v xml:space="preserve">  </v>
      </c>
      <c r="AK4" s="194" t="str">
        <f>IF(記入シート!I$58=0,"",記入シート!I$58)</f>
        <v/>
      </c>
      <c r="AL4" s="194">
        <f>記入シート!K$58</f>
        <v>0</v>
      </c>
      <c r="AM4" s="195">
        <f>記入シート!I$59</f>
        <v>0</v>
      </c>
      <c r="AN4" s="196">
        <f>記入シート!I$60</f>
        <v>0</v>
      </c>
      <c r="AO4" s="195">
        <f>記入シート!K$60</f>
        <v>0</v>
      </c>
      <c r="AP4" s="197">
        <f>記入シート!I$560</f>
        <v>0</v>
      </c>
      <c r="AQ4" s="6"/>
      <c r="AR4" s="6"/>
      <c r="AS4" s="6"/>
      <c r="AT4" s="6"/>
      <c r="AU4" s="6"/>
      <c r="AV4" s="6"/>
    </row>
    <row r="5" spans="1:52" ht="37.5" customHeight="1" thickBot="1">
      <c r="A5" s="6"/>
      <c r="B5" s="185">
        <f>記入シート!$F$12</f>
        <v>0</v>
      </c>
      <c r="C5" s="186">
        <f>記入シート!F$13</f>
        <v>0</v>
      </c>
      <c r="D5" s="186">
        <f>記入シート!F$14</f>
        <v>0</v>
      </c>
      <c r="E5" s="187" t="str">
        <f>記入シート!L$30&amp;"グループ"</f>
        <v>Ｃグループ</v>
      </c>
      <c r="F5" s="188">
        <f>記入シート!L$31</f>
        <v>0</v>
      </c>
      <c r="G5" s="189">
        <f>記入シート!L$32</f>
        <v>0</v>
      </c>
      <c r="H5" s="190">
        <f>記入シート!L$62</f>
        <v>0</v>
      </c>
      <c r="I5" s="189">
        <f>記入シート!L$63</f>
        <v>0</v>
      </c>
      <c r="J5" s="189">
        <f>記入シート!L$64</f>
        <v>0</v>
      </c>
      <c r="K5" s="514"/>
      <c r="L5" s="191">
        <f>記入シート!L$33</f>
        <v>0</v>
      </c>
      <c r="M5" s="191">
        <f>記入シート!L$34</f>
        <v>0</v>
      </c>
      <c r="N5" s="192">
        <f>記入シート!L$35</f>
        <v>0</v>
      </c>
      <c r="O5" s="191">
        <f>記入シート!L$36</f>
        <v>0</v>
      </c>
      <c r="P5" s="191">
        <f>記入シート!L$37</f>
        <v>0</v>
      </c>
      <c r="Q5" s="192" t="str">
        <f>記入シート!L$38&amp;" "&amp;記入シート!M$38</f>
        <v xml:space="preserve"> </v>
      </c>
      <c r="R5" s="191" t="str">
        <f>IF(記入シート!L$39=0,"なし",記入シート!L$39)</f>
        <v>なし</v>
      </c>
      <c r="S5" s="191" t="str">
        <f>IF(記入シート!L$40=0,"なし",記入シート!L$40)</f>
        <v>なし</v>
      </c>
      <c r="T5" s="193" t="str">
        <f>記入シート!L$41&amp;" "&amp;記入シート!M$41</f>
        <v xml:space="preserve"> </v>
      </c>
      <c r="U5" s="185" t="str">
        <f>IF(記入シート!M$43="なし",記入シート!$L$43,記入シート!$L$43&amp;"/"&amp;記入シート!$M$43)</f>
        <v>/</v>
      </c>
      <c r="V5" s="194" t="str">
        <f>記入シート!$L$42&amp;"  "&amp;記入シート!$M$42</f>
        <v xml:space="preserve">  </v>
      </c>
      <c r="W5" s="185" t="str">
        <f>IF(記入シート!$M$45="なし",記入シート!$L$45,記入シート!$L$45&amp;"/"&amp;記入シート!$M$45)</f>
        <v>/</v>
      </c>
      <c r="X5" s="194" t="str">
        <f>記入シート!$L$44&amp;"  "&amp;記入シート!$M$44</f>
        <v xml:space="preserve">  </v>
      </c>
      <c r="Y5" s="185" t="str">
        <f>IF(記入シート!$M$47="なし",記入シート!$L$47,記入シート!$L$47&amp;"/"&amp;記入シート!$M$47)</f>
        <v>/</v>
      </c>
      <c r="Z5" s="194" t="str">
        <f>記入シート!$L$46&amp;"  "&amp;記入シート!$M$46</f>
        <v xml:space="preserve">  </v>
      </c>
      <c r="AA5" s="185" t="str">
        <f>IF(記入シート!M$49="なし",記入シート!$L$49,記入シート!$L$49&amp;"/"&amp;記入シート!$M$49)</f>
        <v>/</v>
      </c>
      <c r="AB5" s="194" t="str">
        <f>記入シート!$L$48&amp;"  "&amp;記入シート!$M$48</f>
        <v xml:space="preserve">  </v>
      </c>
      <c r="AC5" s="185" t="str">
        <f>IF(記入シート!M$51="なし",記入シート!$L$51,記入シート!$L$51&amp;"/"&amp;記入シート!$M$51)</f>
        <v>/</v>
      </c>
      <c r="AD5" s="194" t="str">
        <f>記入シート!$L$50&amp;"  "&amp;記入シート!$M$50</f>
        <v xml:space="preserve">  </v>
      </c>
      <c r="AE5" s="185" t="str">
        <f>IF(記入シート!M$53="なし",記入シート!$L$53,記入シート!$L$53&amp;"/"&amp;記入シート!$M$53)</f>
        <v>/</v>
      </c>
      <c r="AF5" s="194" t="str">
        <f>記入シート!$L$52&amp;"  "&amp;記入シート!$M$52</f>
        <v xml:space="preserve">  </v>
      </c>
      <c r="AG5" s="185" t="str">
        <f>IF(記入シート!$M$55="なし",記入シート!$L$55,記入シート!$L$55&amp;"/"&amp;記入シート!$M$55)</f>
        <v>/</v>
      </c>
      <c r="AH5" s="194" t="str">
        <f>記入シート!$L$54&amp;"  "&amp;記入シート!$M$54</f>
        <v xml:space="preserve">  </v>
      </c>
      <c r="AI5" s="185" t="str">
        <f>IF(記入シート!$M57="なし",記入シート!$L$57,記入シート!$L$57&amp;"/"&amp;記入シート!$M$57)</f>
        <v>/</v>
      </c>
      <c r="AJ5" s="194" t="str">
        <f>記入シート!$L$56&amp;"  "&amp;記入シート!$M$56</f>
        <v xml:space="preserve">  </v>
      </c>
      <c r="AK5" s="194" t="str">
        <f>IF(記入シート!L$58=0,"",記入シート!L$58)</f>
        <v/>
      </c>
      <c r="AL5" s="194">
        <f>記入シート!N$58</f>
        <v>0</v>
      </c>
      <c r="AM5" s="195">
        <f>記入シート!L$59</f>
        <v>0</v>
      </c>
      <c r="AN5" s="196">
        <f>記入シート!L$60</f>
        <v>0</v>
      </c>
      <c r="AO5" s="195">
        <f>記入シート!N$60</f>
        <v>0</v>
      </c>
      <c r="AP5" s="197">
        <f>記入シート!L$61</f>
        <v>0</v>
      </c>
      <c r="AQ5" s="6"/>
      <c r="AR5" s="6"/>
      <c r="AS5" s="6"/>
      <c r="AT5" s="6"/>
      <c r="AU5" s="6"/>
      <c r="AV5" s="6"/>
    </row>
    <row r="6" spans="1:52" ht="13.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row>
    <row r="7" spans="1:52" ht="13.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row>
    <row r="8" spans="1:52" ht="13.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row>
    <row r="9" spans="1:52" ht="13.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row>
    <row r="10" spans="1:52" ht="13.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row>
    <row r="11" spans="1:52" ht="13.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row>
    <row r="12" spans="1:52" ht="13.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row>
    <row r="13" spans="1:52" ht="13.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row>
    <row r="14" spans="1:52" ht="13.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row>
    <row r="15" spans="1:52" ht="13.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row>
    <row r="16" spans="1:52" ht="13.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row>
    <row r="17" spans="1:48" ht="13.5" customHeigh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row>
    <row r="18" spans="1:48" ht="13.5" customHeigh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row>
    <row r="19" spans="1:48" ht="13.5" customHeigh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row>
    <row r="20" spans="1:48" ht="13.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row>
    <row r="21" spans="1:48" ht="13.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row>
    <row r="22" spans="1:48" ht="13.5" customHeigh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row>
    <row r="23" spans="1:48" ht="13.5" customHeigh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row>
    <row r="24" spans="1:48" ht="13.5" customHeigh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row>
    <row r="25" spans="1:48" ht="13.5" customHeigh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row>
    <row r="26" spans="1:48" ht="13.5" customHeigh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row>
    <row r="27" spans="1:48" ht="13.5" customHeigh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row>
    <row r="28" spans="1:48" ht="13.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row>
    <row r="29" spans="1:48" ht="13.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row>
    <row r="30" spans="1:48" ht="13.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row>
    <row r="31" spans="1:48" ht="13.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row>
    <row r="32" spans="1:48" ht="13.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row>
    <row r="33" spans="1:48" ht="13.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row>
    <row r="34" spans="1:48" ht="13.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row>
    <row r="35" spans="1:48" ht="13.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row>
    <row r="36" spans="1:48" ht="13.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row>
    <row r="37" spans="1:48" ht="13.5" customHeigh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row>
    <row r="38" spans="1:48" ht="13.5" customHeigh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row>
    <row r="39" spans="1:48" ht="13.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row>
    <row r="40" spans="1:48" ht="13.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row>
    <row r="41" spans="1:48" ht="13.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row>
    <row r="42" spans="1:48" ht="13.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row>
    <row r="43" spans="1:48" ht="13.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row>
    <row r="44" spans="1:48" ht="13.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row>
    <row r="45" spans="1:48" ht="13.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row>
    <row r="46" spans="1:48" ht="13.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row>
    <row r="47" spans="1:48" ht="13.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row>
    <row r="48" spans="1:48" ht="13.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row>
    <row r="49" spans="1:48" ht="13.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row>
    <row r="50" spans="1:48" ht="13.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row>
    <row r="51" spans="1:48" ht="13.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row>
    <row r="52" spans="1:48" ht="13.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row>
    <row r="53" spans="1:48" ht="13.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row>
    <row r="54" spans="1:48" ht="13.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row>
    <row r="55" spans="1:48" ht="13.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row>
    <row r="56" spans="1:48" ht="13.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row>
    <row r="57" spans="1:48" ht="13.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row>
    <row r="58" spans="1:48" ht="13.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row>
    <row r="59" spans="1:48" ht="13.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row>
    <row r="60" spans="1:48" ht="13.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row>
    <row r="61" spans="1:48" ht="13.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row>
    <row r="62" spans="1:48" ht="13.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row>
    <row r="63" spans="1:48" ht="13.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row>
    <row r="64" spans="1:48" ht="13.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row>
    <row r="65" spans="1:48" ht="13.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row>
    <row r="66" spans="1:48" ht="13.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row>
    <row r="67" spans="1:48" ht="13.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row>
    <row r="68" spans="1:48" ht="13.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row>
    <row r="69" spans="1:48" ht="13.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row>
    <row r="70" spans="1:48" ht="13.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row>
    <row r="71" spans="1:48" ht="13.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row>
    <row r="72" spans="1:48" ht="13.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row>
    <row r="73" spans="1:48" ht="13.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row>
    <row r="74" spans="1:48" ht="13.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row>
    <row r="75" spans="1:48" ht="13.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row>
    <row r="76" spans="1:48" ht="13.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row>
    <row r="77" spans="1:48"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row>
    <row r="78" spans="1:48" ht="13.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row>
    <row r="79" spans="1:48" ht="13.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row>
    <row r="80" spans="1:48" ht="13.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row>
    <row r="81" spans="1:48"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row>
    <row r="82" spans="1:48"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row>
    <row r="83" spans="1:48"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row>
    <row r="84" spans="1:48"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row>
    <row r="85" spans="1:48"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row>
    <row r="86" spans="1:48"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row>
    <row r="87" spans="1:48"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row>
    <row r="88" spans="1:48"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row>
    <row r="89" spans="1:48"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row>
    <row r="90" spans="1:48"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row>
    <row r="91" spans="1:48"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row>
    <row r="92" spans="1:48"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row>
    <row r="93" spans="1:48"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row>
    <row r="94" spans="1:48"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row>
    <row r="95" spans="1:48"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row>
    <row r="96" spans="1:48"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row>
    <row r="97" spans="1:48"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row>
    <row r="98" spans="1:48"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row>
    <row r="99" spans="1:48"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row>
    <row r="100" spans="1:48"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row>
    <row r="101" spans="1:48"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row>
    <row r="102" spans="1:48"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row>
    <row r="103" spans="1:48"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row>
    <row r="104" spans="1:48"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row>
    <row r="105" spans="1:48"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row>
    <row r="106" spans="1:48"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row>
    <row r="107" spans="1:48"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row>
    <row r="108" spans="1:48"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row>
    <row r="109" spans="1:48"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row>
    <row r="110" spans="1:48"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row>
    <row r="111" spans="1:48"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row>
    <row r="112" spans="1:48"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row>
    <row r="113" spans="1:48"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row>
    <row r="114" spans="1:48"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row>
    <row r="115" spans="1:48"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row>
    <row r="116" spans="1:48"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row>
    <row r="117" spans="1:48"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row>
    <row r="118" spans="1:48"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row>
    <row r="119" spans="1:48"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row>
    <row r="120" spans="1:48"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row>
    <row r="121" spans="1:48"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row>
    <row r="122" spans="1:48"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row>
    <row r="123" spans="1:48"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row>
    <row r="124" spans="1:48"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row>
    <row r="125" spans="1:48"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row>
    <row r="126" spans="1:48"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row>
    <row r="127" spans="1:48"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row>
    <row r="128" spans="1:48"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row>
    <row r="129" spans="1:48"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row>
    <row r="130" spans="1:48"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row>
    <row r="131" spans="1:48"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row>
    <row r="132" spans="1:48"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row>
    <row r="133" spans="1:48"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row>
    <row r="134" spans="1:48"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row>
    <row r="135" spans="1:48"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row>
    <row r="136" spans="1:48"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row>
    <row r="137" spans="1:48"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row>
    <row r="138" spans="1:48"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row>
    <row r="139" spans="1:48"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row>
    <row r="140" spans="1:48"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row>
    <row r="141" spans="1:48"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row>
    <row r="142" spans="1:48"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row>
    <row r="143" spans="1:48"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row>
    <row r="144" spans="1:48"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row>
    <row r="145" spans="1:48"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row>
    <row r="146" spans="1:48"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row>
    <row r="147" spans="1:48"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row>
    <row r="148" spans="1:48"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row>
    <row r="149" spans="1:48"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row>
    <row r="150" spans="1:48"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row>
    <row r="151" spans="1:48"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row>
    <row r="152" spans="1:48"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row>
    <row r="153" spans="1:48"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row>
    <row r="154" spans="1:48"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row>
    <row r="155" spans="1:48"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row>
    <row r="156" spans="1:48"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row>
    <row r="157" spans="1:48"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row>
    <row r="158" spans="1:48"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row>
    <row r="159" spans="1:48"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row>
    <row r="160" spans="1:48"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row>
    <row r="161" spans="1:48"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row>
    <row r="162" spans="1:48"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row>
    <row r="163" spans="1:48"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row>
    <row r="164" spans="1:48"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row>
    <row r="165" spans="1:48"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row>
    <row r="166" spans="1:48"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row>
    <row r="167" spans="1:48"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row>
    <row r="168" spans="1:48"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row>
    <row r="169" spans="1:48"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row>
    <row r="170" spans="1:48"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row>
    <row r="171" spans="1:48"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row>
    <row r="172" spans="1:48"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row>
    <row r="173" spans="1:48"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row>
    <row r="174" spans="1:48"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row>
    <row r="175" spans="1:48"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row>
    <row r="176" spans="1:48"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row>
    <row r="177" spans="1:48"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row>
    <row r="178" spans="1:48"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row>
    <row r="179" spans="1:48"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row>
    <row r="180" spans="1:48"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row>
    <row r="181" spans="1:48"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row>
    <row r="182" spans="1:48"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row>
    <row r="183" spans="1:48"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row>
    <row r="184" spans="1:48"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row>
    <row r="185" spans="1:48"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row>
    <row r="186" spans="1:48"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row>
    <row r="187" spans="1:48"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row>
    <row r="188" spans="1:48"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row>
    <row r="189" spans="1:48"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row>
    <row r="190" spans="1:48"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row>
    <row r="191" spans="1:48"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row>
    <row r="192" spans="1:48"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row>
    <row r="193" spans="1:48"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row>
    <row r="194" spans="1:48"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row>
    <row r="195" spans="1:48"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row>
    <row r="196" spans="1:48"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row>
    <row r="197" spans="1:48"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row>
    <row r="198" spans="1:48"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row>
    <row r="199" spans="1:48"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row>
    <row r="200" spans="1:48"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row>
    <row r="201" spans="1:48"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row>
    <row r="202" spans="1:48"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row>
    <row r="203" spans="1:48"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row>
    <row r="204" spans="1:48"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row>
    <row r="205" spans="1:48"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row>
    <row r="206" spans="1:48"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row>
    <row r="207" spans="1:48"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row>
    <row r="208" spans="1:48"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row>
    <row r="209" spans="1:48"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row>
    <row r="210" spans="1:48"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row>
    <row r="211" spans="1:48"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row>
    <row r="212" spans="1:48"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row>
    <row r="213" spans="1:48"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row>
    <row r="214" spans="1:48"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row>
    <row r="215" spans="1:48"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row>
    <row r="216" spans="1:48"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row>
    <row r="217" spans="1:48"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row>
    <row r="218" spans="1:48"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row>
    <row r="219" spans="1:48"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row>
    <row r="220" spans="1:48"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row>
    <row r="221" spans="1:48"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row>
    <row r="222" spans="1:48"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row>
    <row r="223" spans="1:48"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row>
    <row r="224" spans="1:48"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row>
    <row r="225" spans="1:48"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row>
    <row r="226" spans="1:48"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row>
    <row r="227" spans="1:48"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row>
    <row r="228" spans="1:48"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row>
    <row r="229" spans="1:48"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row>
    <row r="230" spans="1:48"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row>
    <row r="231" spans="1:48"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row>
    <row r="232" spans="1:48"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row>
    <row r="233" spans="1:48"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row>
    <row r="234" spans="1:48"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row>
    <row r="235" spans="1:48"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row>
    <row r="236" spans="1:48"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row>
    <row r="237" spans="1:48"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row>
    <row r="238" spans="1:48"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row>
    <row r="239" spans="1:48"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row>
    <row r="240" spans="1:48"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row>
    <row r="241" spans="1:48"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row>
    <row r="242" spans="1:48"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row>
    <row r="243" spans="1:48"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row>
    <row r="244" spans="1:48"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row>
    <row r="245" spans="1:48"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row>
    <row r="246" spans="1:48"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row>
    <row r="247" spans="1:48"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row>
    <row r="248" spans="1:48"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row>
    <row r="249" spans="1:48"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row>
    <row r="250" spans="1:48"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row>
    <row r="251" spans="1:48"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row>
    <row r="252" spans="1:48"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row>
    <row r="253" spans="1:48"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row>
    <row r="254" spans="1:48"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row>
    <row r="255" spans="1:48"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row>
    <row r="256" spans="1:48"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row>
    <row r="257" spans="1:48"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row>
    <row r="258" spans="1:48"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row>
    <row r="259" spans="1:48"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row>
    <row r="260" spans="1:48"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row>
    <row r="261" spans="1:48"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row>
    <row r="262" spans="1:48"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row>
    <row r="263" spans="1:48"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row>
    <row r="264" spans="1:48"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row>
    <row r="265" spans="1:48"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row>
    <row r="266" spans="1:48"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row>
    <row r="267" spans="1:48"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row>
    <row r="268" spans="1:48"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row>
    <row r="269" spans="1:48"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row>
    <row r="270" spans="1:48"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row>
    <row r="271" spans="1:48"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row>
    <row r="272" spans="1:48"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row>
    <row r="273" spans="1:48"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row>
    <row r="274" spans="1:48"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row>
    <row r="275" spans="1:48"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row>
    <row r="276" spans="1:48"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row>
    <row r="277" spans="1:48"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row>
    <row r="278" spans="1:48"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row>
    <row r="279" spans="1:48"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row>
    <row r="280" spans="1:48"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row>
    <row r="281" spans="1:48"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row>
    <row r="282" spans="1:48"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row>
    <row r="283" spans="1:48"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row>
    <row r="284" spans="1:48"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row>
    <row r="285" spans="1:48"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row>
    <row r="286" spans="1:48"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row>
    <row r="287" spans="1:48"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row>
    <row r="288" spans="1:48"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row>
    <row r="289" spans="1:48"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row>
    <row r="290" spans="1:48"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row>
    <row r="291" spans="1:48"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row>
    <row r="292" spans="1:48"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row>
    <row r="293" spans="1:48"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row>
    <row r="294" spans="1:48"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row>
    <row r="295" spans="1:48"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row>
    <row r="296" spans="1:48"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row>
    <row r="297" spans="1:48"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row>
    <row r="298" spans="1:48"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row>
    <row r="299" spans="1:48"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row>
    <row r="300" spans="1:48"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row>
    <row r="301" spans="1:48"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row>
    <row r="302" spans="1:48"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row>
    <row r="303" spans="1:48"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row>
    <row r="304" spans="1:48"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row>
    <row r="305" spans="1:48"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row>
    <row r="306" spans="1:48"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row>
    <row r="307" spans="1:48"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row>
    <row r="308" spans="1:48"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row>
    <row r="309" spans="1:48"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row>
    <row r="310" spans="1:48"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row>
    <row r="311" spans="1:48"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row>
    <row r="312" spans="1:48"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row>
    <row r="313" spans="1:48"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row>
    <row r="314" spans="1:48"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row>
    <row r="315" spans="1:48"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row>
    <row r="316" spans="1:48"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row>
    <row r="317" spans="1:48"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row>
    <row r="318" spans="1:48"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row>
    <row r="319" spans="1:48"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row>
    <row r="320" spans="1:48"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row>
    <row r="321" spans="1:48"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row>
    <row r="322" spans="1:48"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row>
    <row r="323" spans="1:48"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row>
    <row r="324" spans="1:48"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row>
    <row r="325" spans="1:48"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row>
    <row r="326" spans="1:48"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row>
    <row r="327" spans="1:48"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row>
    <row r="328" spans="1:48"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row>
    <row r="329" spans="1:48"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row>
    <row r="330" spans="1:48"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row>
    <row r="331" spans="1:48"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row>
    <row r="332" spans="1:48"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row>
    <row r="333" spans="1:48"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row>
    <row r="334" spans="1:48"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row>
    <row r="335" spans="1:48"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row>
    <row r="336" spans="1:48"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row>
    <row r="337" spans="1:48"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row>
    <row r="338" spans="1:48"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row>
    <row r="339" spans="1:48"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row>
    <row r="340" spans="1:48"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row>
    <row r="341" spans="1:48"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row>
    <row r="342" spans="1:48"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row>
    <row r="343" spans="1:48"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row>
    <row r="344" spans="1:48"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row>
    <row r="345" spans="1:48"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row>
    <row r="346" spans="1:48"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row>
    <row r="347" spans="1:48"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row>
    <row r="348" spans="1:48"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row>
    <row r="349" spans="1:48"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row>
    <row r="350" spans="1:48"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row>
    <row r="351" spans="1:48"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row>
    <row r="352" spans="1:48"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row>
    <row r="353" spans="1:48"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row>
    <row r="354" spans="1:48"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row>
    <row r="355" spans="1:48"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row>
    <row r="356" spans="1:48"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row>
    <row r="357" spans="1:48"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row>
    <row r="358" spans="1:48"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row>
    <row r="359" spans="1:48"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row>
    <row r="360" spans="1:48"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row>
    <row r="361" spans="1:48"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row>
    <row r="362" spans="1:48"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row>
    <row r="363" spans="1:48"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row>
    <row r="364" spans="1:48"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row>
    <row r="365" spans="1:48"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row>
    <row r="366" spans="1:48"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row>
    <row r="367" spans="1:48"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row>
    <row r="368" spans="1:48"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row>
    <row r="369" spans="1:48"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row>
    <row r="370" spans="1:48"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row>
    <row r="371" spans="1:48"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row>
    <row r="372" spans="1:48"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row>
    <row r="373" spans="1:48"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row>
    <row r="374" spans="1:48"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row>
    <row r="375" spans="1:48"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row>
    <row r="376" spans="1:48"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row>
    <row r="377" spans="1:48"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row>
    <row r="378" spans="1:48"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row>
    <row r="379" spans="1:48"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row>
    <row r="380" spans="1:48"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row>
    <row r="381" spans="1:48"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row>
    <row r="382" spans="1:48"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row>
    <row r="383" spans="1:48"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row>
    <row r="384" spans="1:48"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row>
    <row r="385" spans="1:48"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row>
    <row r="386" spans="1:48"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row>
    <row r="387" spans="1:48"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row>
    <row r="388" spans="1:48"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row>
    <row r="389" spans="1:48"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row>
    <row r="390" spans="1:48"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row>
    <row r="391" spans="1:48"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row>
    <row r="392" spans="1:48"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row>
    <row r="393" spans="1:48"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row>
    <row r="394" spans="1:48"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row>
    <row r="395" spans="1:48"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row>
    <row r="396" spans="1:48"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row>
    <row r="397" spans="1:48"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row>
    <row r="398" spans="1:48"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row>
    <row r="399" spans="1:48"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row>
    <row r="400" spans="1:48"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row>
    <row r="401" spans="1:48"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row>
    <row r="402" spans="1:48"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row>
    <row r="403" spans="1:48"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row>
    <row r="404" spans="1:48"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row>
    <row r="405" spans="1:48"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row>
    <row r="406" spans="1:48"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row>
    <row r="407" spans="1:48"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row>
    <row r="408" spans="1:48"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row>
    <row r="409" spans="1:48"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row>
    <row r="410" spans="1:48"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row>
    <row r="411" spans="1:48"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row>
    <row r="412" spans="1:48"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row>
    <row r="413" spans="1:48"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row>
    <row r="414" spans="1:48"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row>
    <row r="415" spans="1:48"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row>
    <row r="416" spans="1:48"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row>
    <row r="417" spans="1:48"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row>
    <row r="418" spans="1:48"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row>
    <row r="419" spans="1:48"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row>
    <row r="420" spans="1:48"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row>
    <row r="421" spans="1:48"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row>
    <row r="422" spans="1:48"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row>
    <row r="423" spans="1:48"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row>
    <row r="424" spans="1:48"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row>
    <row r="425" spans="1:48"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row>
    <row r="426" spans="1:48"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row>
    <row r="427" spans="1:48"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row>
    <row r="428" spans="1:48"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row>
    <row r="429" spans="1:48"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row>
    <row r="430" spans="1:48"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row>
    <row r="431" spans="1:48"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row>
    <row r="432" spans="1:48"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row>
    <row r="433" spans="1:48"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row>
    <row r="434" spans="1:48"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row>
    <row r="435" spans="1:48"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row>
    <row r="436" spans="1:48"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row>
    <row r="437" spans="1:48"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row>
    <row r="438" spans="1:48"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row>
    <row r="439" spans="1:48"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row>
    <row r="440" spans="1:48"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row>
    <row r="441" spans="1:48"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row>
    <row r="442" spans="1:48"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row>
    <row r="443" spans="1:48"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row>
    <row r="444" spans="1:48"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row>
    <row r="445" spans="1:48"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row>
    <row r="446" spans="1:48"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row>
    <row r="447" spans="1:48"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row>
    <row r="448" spans="1:48"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row>
    <row r="449" spans="1:48"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row>
    <row r="450" spans="1:48"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row>
    <row r="451" spans="1:48"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row>
    <row r="452" spans="1:48"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row>
    <row r="453" spans="1:48"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row>
    <row r="454" spans="1:48"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row>
    <row r="455" spans="1:48"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row>
    <row r="456" spans="1:48"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row>
    <row r="457" spans="1:48"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row>
    <row r="458" spans="1:48"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row>
    <row r="459" spans="1:48"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row>
    <row r="460" spans="1:48"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row>
    <row r="461" spans="1:48"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row>
    <row r="462" spans="1:48"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row>
    <row r="463" spans="1:48"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row>
    <row r="464" spans="1:48"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row>
    <row r="465" spans="1:48"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row>
    <row r="466" spans="1:48"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row>
    <row r="467" spans="1:48"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row>
    <row r="468" spans="1:48"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row>
    <row r="469" spans="1:48"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row>
    <row r="470" spans="1:48"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row>
    <row r="471" spans="1:48"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row>
    <row r="472" spans="1:48"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row>
    <row r="473" spans="1:48"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row>
    <row r="474" spans="1:48"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row>
    <row r="475" spans="1:48"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row>
    <row r="476" spans="1:48"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row>
    <row r="477" spans="1:48"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row>
    <row r="478" spans="1:48"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row>
    <row r="479" spans="1:48"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row>
    <row r="480" spans="1:48"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row>
    <row r="481" spans="1:48"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row>
    <row r="482" spans="1:48"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row>
    <row r="483" spans="1:48"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row>
    <row r="484" spans="1:48"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row>
    <row r="485" spans="1:48"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row>
    <row r="486" spans="1:48"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row>
    <row r="487" spans="1:48"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row>
    <row r="488" spans="1:48"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row>
    <row r="489" spans="1:48"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row>
    <row r="490" spans="1:48"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row>
    <row r="491" spans="1:48"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row>
    <row r="492" spans="1:48"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row>
    <row r="493" spans="1:48"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row>
    <row r="494" spans="1:48"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row>
    <row r="495" spans="1:48"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row>
    <row r="496" spans="1:48"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row>
    <row r="497" spans="1:48"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row>
    <row r="498" spans="1:48"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row>
    <row r="499" spans="1:48"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row>
    <row r="500" spans="1:48"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row>
    <row r="501" spans="1:48"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row>
    <row r="502" spans="1:48"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row>
    <row r="503" spans="1:48"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row>
    <row r="504" spans="1:48"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row>
    <row r="505" spans="1:48"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row>
    <row r="506" spans="1:48"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row>
    <row r="507" spans="1:48"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row>
    <row r="508" spans="1:48"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row>
    <row r="509" spans="1:48"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row>
    <row r="510" spans="1:48"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row>
    <row r="511" spans="1:48"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row>
    <row r="512" spans="1:48"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row>
    <row r="513" spans="1:48"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row>
    <row r="514" spans="1:48"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row>
    <row r="515" spans="1:48"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row>
    <row r="516" spans="1:48"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row>
    <row r="517" spans="1:48"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row>
    <row r="518" spans="1:48"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row>
    <row r="519" spans="1:48"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row>
    <row r="520" spans="1:48"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row>
    <row r="521" spans="1:48"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row>
    <row r="522" spans="1:48"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row>
    <row r="523" spans="1:48"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row>
    <row r="524" spans="1:48"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row>
    <row r="525" spans="1:48"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row>
    <row r="526" spans="1:48"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row>
    <row r="527" spans="1:48"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row>
    <row r="528" spans="1:48"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row>
    <row r="529" spans="1:48"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row>
    <row r="530" spans="1:48"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row>
    <row r="531" spans="1:48"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row>
    <row r="532" spans="1:48"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row>
    <row r="533" spans="1:48"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row>
    <row r="534" spans="1:48"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row>
    <row r="535" spans="1:48"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row>
    <row r="536" spans="1:48"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row>
    <row r="537" spans="1:48"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row>
    <row r="538" spans="1:48"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row>
    <row r="539" spans="1:48"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row>
    <row r="540" spans="1:48"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row>
    <row r="541" spans="1:48"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row>
    <row r="542" spans="1:48"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row>
    <row r="543" spans="1:48"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row>
    <row r="544" spans="1:48"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row>
    <row r="545" spans="1:48"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row>
    <row r="546" spans="1:48"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row>
    <row r="547" spans="1:48"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row>
    <row r="548" spans="1:48"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row>
    <row r="549" spans="1:48"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row>
    <row r="550" spans="1:48"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row>
    <row r="551" spans="1:48"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row>
    <row r="552" spans="1:48"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row>
    <row r="553" spans="1:48"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row>
    <row r="554" spans="1:48"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row>
    <row r="555" spans="1:48"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row>
    <row r="556" spans="1:48"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row>
    <row r="557" spans="1:48"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row>
    <row r="558" spans="1:48"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row>
    <row r="559" spans="1:48"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row>
    <row r="560" spans="1:48"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row>
    <row r="561" spans="1:48"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row>
    <row r="562" spans="1:48"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row>
    <row r="563" spans="1:48"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row>
    <row r="564" spans="1:48"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row>
    <row r="565" spans="1:48"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row>
    <row r="566" spans="1:48"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row>
    <row r="567" spans="1:48"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row>
    <row r="568" spans="1:48"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row>
    <row r="569" spans="1:48"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row>
    <row r="570" spans="1:48"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row>
    <row r="571" spans="1:48"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row>
    <row r="572" spans="1:48"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row>
    <row r="573" spans="1:48"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row>
    <row r="574" spans="1:48"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row>
    <row r="575" spans="1:48"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row>
    <row r="576" spans="1:48"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row>
    <row r="577" spans="1:48"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row>
    <row r="578" spans="1:48"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row>
    <row r="579" spans="1:48"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row>
    <row r="580" spans="1:48"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row>
    <row r="581" spans="1:48"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row>
    <row r="582" spans="1:48"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row>
    <row r="583" spans="1:48"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row>
    <row r="584" spans="1:48"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row>
    <row r="585" spans="1:48"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row>
    <row r="586" spans="1:48"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row>
    <row r="587" spans="1:48"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row>
    <row r="588" spans="1:48"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row>
    <row r="589" spans="1:48"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row>
    <row r="590" spans="1:48"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row>
    <row r="591" spans="1:48"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row>
    <row r="592" spans="1:48"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row>
    <row r="593" spans="1:48"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row>
    <row r="594" spans="1:48"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row>
    <row r="595" spans="1:48"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row>
    <row r="596" spans="1:48"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row>
    <row r="597" spans="1:48"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row>
    <row r="598" spans="1:48"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row>
    <row r="599" spans="1:48"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row>
    <row r="600" spans="1:48"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row>
    <row r="601" spans="1:48"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row>
    <row r="602" spans="1:48"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row>
    <row r="603" spans="1:48"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row>
    <row r="604" spans="1:48"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row>
    <row r="605" spans="1:48"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row>
    <row r="606" spans="1:48"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row>
    <row r="607" spans="1:48"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row>
    <row r="608" spans="1:48"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row>
    <row r="609" spans="1:48"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row>
    <row r="610" spans="1:48"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row>
    <row r="611" spans="1:48"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row>
    <row r="612" spans="1:48"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row>
    <row r="613" spans="1:48"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row>
    <row r="614" spans="1:48"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row>
    <row r="615" spans="1:48"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row>
    <row r="616" spans="1:48"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row>
    <row r="617" spans="1:48"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row>
    <row r="618" spans="1:48"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row>
    <row r="619" spans="1:48"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row>
    <row r="620" spans="1:48"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row>
    <row r="621" spans="1:48"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row>
    <row r="622" spans="1:48"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row>
    <row r="623" spans="1:48"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row>
    <row r="624" spans="1:48"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row>
    <row r="625" spans="1:48"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row>
    <row r="626" spans="1:48"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row>
    <row r="627" spans="1:48"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row>
    <row r="628" spans="1:48"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row>
    <row r="629" spans="1:48"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row>
    <row r="630" spans="1:48"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row>
    <row r="631" spans="1:48"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row>
    <row r="632" spans="1:48"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row>
    <row r="633" spans="1:48"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row>
    <row r="634" spans="1:48"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row>
    <row r="635" spans="1:48"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row>
    <row r="636" spans="1:48"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row>
    <row r="637" spans="1:48"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row>
    <row r="638" spans="1:48"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row>
    <row r="639" spans="1:48"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row>
    <row r="640" spans="1:48"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row>
    <row r="641" spans="1:48"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row>
    <row r="642" spans="1:48"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row>
    <row r="643" spans="1:48"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row>
    <row r="644" spans="1:48"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row>
    <row r="645" spans="1:48"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row>
    <row r="646" spans="1:48"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row>
    <row r="647" spans="1:48"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row>
    <row r="648" spans="1:48"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row>
    <row r="649" spans="1:48"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row>
    <row r="650" spans="1:48"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row>
    <row r="651" spans="1:48"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row>
    <row r="652" spans="1:48"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row>
    <row r="653" spans="1:48"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row>
    <row r="654" spans="1:48"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row>
    <row r="655" spans="1:48"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row>
    <row r="656" spans="1:48"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row>
    <row r="657" spans="1:48"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row>
    <row r="658" spans="1:48"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row>
    <row r="659" spans="1:48"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row>
    <row r="660" spans="1:48"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row>
    <row r="661" spans="1:48"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row>
    <row r="662" spans="1:48"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row>
    <row r="663" spans="1:48"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row>
    <row r="664" spans="1:48"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row>
    <row r="665" spans="1:48"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row>
    <row r="666" spans="1:48"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row>
    <row r="667" spans="1:48"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row>
    <row r="668" spans="1:48"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row>
    <row r="669" spans="1:48"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row>
    <row r="670" spans="1:48"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row>
    <row r="671" spans="1:48"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row>
    <row r="672" spans="1:48"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row>
    <row r="673" spans="1:48"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row>
    <row r="674" spans="1:48"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row>
    <row r="675" spans="1:48"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row>
    <row r="676" spans="1:48"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row>
    <row r="677" spans="1:48"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row>
    <row r="678" spans="1:48"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row>
    <row r="679" spans="1:48"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row>
    <row r="680" spans="1:48"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row>
    <row r="681" spans="1:48"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row>
    <row r="682" spans="1:48"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row>
    <row r="683" spans="1:48"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row>
    <row r="684" spans="1:48"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row>
    <row r="685" spans="1:48"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row>
    <row r="686" spans="1:48"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row>
    <row r="687" spans="1:48"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row>
    <row r="688" spans="1:48"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row>
    <row r="689" spans="1:48"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row>
    <row r="690" spans="1:48"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row>
    <row r="691" spans="1:48"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row>
    <row r="692" spans="1:48"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row>
    <row r="693" spans="1:48"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row>
    <row r="694" spans="1:48"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row>
    <row r="695" spans="1:48"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row>
    <row r="696" spans="1:48"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row>
    <row r="697" spans="1:48"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row>
    <row r="698" spans="1:48"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row>
    <row r="699" spans="1:48"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row>
    <row r="700" spans="1:48"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row>
    <row r="701" spans="1:48"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row>
    <row r="702" spans="1:48"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row>
    <row r="703" spans="1:48"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row>
    <row r="704" spans="1:48"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row>
    <row r="705" spans="1:48"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row>
    <row r="706" spans="1:48"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row>
    <row r="707" spans="1:48"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row>
    <row r="708" spans="1:48"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row>
    <row r="709" spans="1:48"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row>
    <row r="710" spans="1:48"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row>
    <row r="711" spans="1:48"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row>
    <row r="712" spans="1:48"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row>
    <row r="713" spans="1:48"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row>
    <row r="714" spans="1:48"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row>
    <row r="715" spans="1:48"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row>
    <row r="716" spans="1:48"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row>
    <row r="717" spans="1:48"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row>
    <row r="718" spans="1:48"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row>
    <row r="719" spans="1:48"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row>
    <row r="720" spans="1:48"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row>
    <row r="721" spans="1:48"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row>
    <row r="722" spans="1:48"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row>
    <row r="723" spans="1:48"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row>
    <row r="724" spans="1:48"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row>
    <row r="725" spans="1:48"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row>
    <row r="726" spans="1:48"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row>
    <row r="727" spans="1:48"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row>
    <row r="728" spans="1:48"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row>
    <row r="729" spans="1:48"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row>
    <row r="730" spans="1:48"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row>
    <row r="731" spans="1:48"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row>
    <row r="732" spans="1:48"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row>
    <row r="733" spans="1:48"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row>
    <row r="734" spans="1:48"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row>
    <row r="735" spans="1:48"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row>
    <row r="736" spans="1:48"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row>
    <row r="737" spans="1:48"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row>
    <row r="738" spans="1:48"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row>
    <row r="739" spans="1:48"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row>
    <row r="740" spans="1:48"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row>
    <row r="741" spans="1:48"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row>
    <row r="742" spans="1:48"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row>
    <row r="743" spans="1:48"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row>
    <row r="744" spans="1:48"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row>
    <row r="745" spans="1:48"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row>
    <row r="746" spans="1:48"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row>
    <row r="747" spans="1:48"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row>
    <row r="748" spans="1:48"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row>
    <row r="749" spans="1:48"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row>
    <row r="750" spans="1:48"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row>
    <row r="751" spans="1:48"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row>
    <row r="752" spans="1:48"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row>
    <row r="753" spans="1:48"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row>
    <row r="754" spans="1:48"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row>
    <row r="755" spans="1:48"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row>
    <row r="756" spans="1:48"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row>
    <row r="757" spans="1:48"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row>
    <row r="758" spans="1:48"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row>
    <row r="759" spans="1:48"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row>
    <row r="760" spans="1:48"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row>
    <row r="761" spans="1:48"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row>
    <row r="762" spans="1:48"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row>
    <row r="763" spans="1:48"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row>
    <row r="764" spans="1:48"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row>
    <row r="765" spans="1:48"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row>
    <row r="766" spans="1:48"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row>
    <row r="767" spans="1:48"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row>
    <row r="768" spans="1:48"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row>
    <row r="769" spans="1:48"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row>
    <row r="770" spans="1:48"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row>
    <row r="771" spans="1:48"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row>
    <row r="772" spans="1:48"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row>
    <row r="773" spans="1:48"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row>
    <row r="774" spans="1:48"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row>
    <row r="775" spans="1:48"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row>
    <row r="776" spans="1:48"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row>
    <row r="777" spans="1:48"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row>
    <row r="778" spans="1:48"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row>
    <row r="779" spans="1:48"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row>
    <row r="780" spans="1:48"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row>
    <row r="781" spans="1:48"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row>
    <row r="782" spans="1:48"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row>
    <row r="783" spans="1:48"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row>
    <row r="784" spans="1:48"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row>
    <row r="785" spans="1:48"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row>
    <row r="786" spans="1:48"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row>
    <row r="787" spans="1:48"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row>
    <row r="788" spans="1:48"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row>
    <row r="789" spans="1:48"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row>
    <row r="790" spans="1:48"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row>
    <row r="791" spans="1:48"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row>
    <row r="792" spans="1:48"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row>
    <row r="793" spans="1:48"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row>
    <row r="794" spans="1:48"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row>
    <row r="795" spans="1:48"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row>
    <row r="796" spans="1:48"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row>
    <row r="797" spans="1:48"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row>
    <row r="798" spans="1:48"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row>
    <row r="799" spans="1:48"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row>
    <row r="800" spans="1:48"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row>
    <row r="801" spans="1:48"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row>
    <row r="802" spans="1:48"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row>
    <row r="803" spans="1:48"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row>
    <row r="804" spans="1:48"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row>
    <row r="805" spans="1:48"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row>
    <row r="806" spans="1:48"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row>
    <row r="807" spans="1:48"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row>
    <row r="808" spans="1:48"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row>
    <row r="809" spans="1:48"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row>
    <row r="810" spans="1:48"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row>
    <row r="811" spans="1:48"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row>
    <row r="812" spans="1:48"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row>
    <row r="813" spans="1:48"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row>
    <row r="814" spans="1:48"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row>
    <row r="815" spans="1:48"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row>
    <row r="816" spans="1:48"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row>
    <row r="817" spans="1:48"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row>
    <row r="818" spans="1:48"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row>
    <row r="819" spans="1:48"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row>
    <row r="820" spans="1:48"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row>
    <row r="821" spans="1:48"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row>
    <row r="822" spans="1:48"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row>
    <row r="823" spans="1:48"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row>
    <row r="824" spans="1:48"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row>
    <row r="825" spans="1:48"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row>
    <row r="826" spans="1:48"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row>
    <row r="827" spans="1:48"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row>
    <row r="828" spans="1:48"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row>
    <row r="829" spans="1:48"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row>
    <row r="830" spans="1:48"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row>
    <row r="831" spans="1:48"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row>
    <row r="832" spans="1:48"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row>
    <row r="833" spans="1:48"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row>
    <row r="834" spans="1:48"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row>
    <row r="835" spans="1:48"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row>
    <row r="836" spans="1:48"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row>
    <row r="837" spans="1:48"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row>
    <row r="838" spans="1:48"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row>
    <row r="839" spans="1:48"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row>
    <row r="840" spans="1:48"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row>
    <row r="841" spans="1:48"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row>
    <row r="842" spans="1:48"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row>
    <row r="843" spans="1:48"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row>
    <row r="844" spans="1:48"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row>
    <row r="845" spans="1:48"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row>
    <row r="846" spans="1:48"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row>
    <row r="847" spans="1:48"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row>
    <row r="848" spans="1:48"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row>
    <row r="849" spans="1:48"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row>
    <row r="850" spans="1:48"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row>
    <row r="851" spans="1:48"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row>
    <row r="852" spans="1:48"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row>
    <row r="853" spans="1:48"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row>
    <row r="854" spans="1:48"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row>
    <row r="855" spans="1:48"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row>
    <row r="856" spans="1:48"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row>
    <row r="857" spans="1:48"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row>
    <row r="858" spans="1:48"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row>
    <row r="859" spans="1:48"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row>
    <row r="860" spans="1:48"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row>
    <row r="861" spans="1:48"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row>
    <row r="862" spans="1:48"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row>
    <row r="863" spans="1:48"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row>
    <row r="864" spans="1:48"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row>
    <row r="865" spans="1:48"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row>
    <row r="866" spans="1:48"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row>
    <row r="867" spans="1:48"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row>
    <row r="868" spans="1:48"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row>
    <row r="869" spans="1:48"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row>
    <row r="870" spans="1:48"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row>
    <row r="871" spans="1:48"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row>
    <row r="872" spans="1:48"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row>
    <row r="873" spans="1:48"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row>
    <row r="874" spans="1:48"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row>
    <row r="875" spans="1:48"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row>
    <row r="876" spans="1:48"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row>
    <row r="877" spans="1:48"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row>
    <row r="878" spans="1:48"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row>
    <row r="879" spans="1:48"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row>
    <row r="880" spans="1:48"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row>
    <row r="881" spans="1:48"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row>
    <row r="882" spans="1:48"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row>
    <row r="883" spans="1:48"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row>
    <row r="884" spans="1:48"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row>
    <row r="885" spans="1:48"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row>
    <row r="886" spans="1:48"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row>
    <row r="887" spans="1:48"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row>
    <row r="888" spans="1:48"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row>
    <row r="889" spans="1:48"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row>
    <row r="890" spans="1:48"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row>
    <row r="891" spans="1:48"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row>
    <row r="892" spans="1:48"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row>
    <row r="893" spans="1:48"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row>
    <row r="894" spans="1:48"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row>
    <row r="895" spans="1:48"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row>
    <row r="896" spans="1:48"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row>
    <row r="897" spans="1:48"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row>
    <row r="898" spans="1:48"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row>
    <row r="899" spans="1:48"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row>
    <row r="900" spans="1:48"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row>
    <row r="901" spans="1:48"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row>
    <row r="902" spans="1:48"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row>
    <row r="903" spans="1:48"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row>
    <row r="904" spans="1:48"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row>
    <row r="905" spans="1:48"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row>
    <row r="906" spans="1:48"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row>
    <row r="907" spans="1:48"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row>
    <row r="908" spans="1:48"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row>
    <row r="909" spans="1:48"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row>
    <row r="910" spans="1:48"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row>
    <row r="911" spans="1:48"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row>
    <row r="912" spans="1:48"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row>
    <row r="913" spans="1:48"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row>
    <row r="914" spans="1:48"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row>
    <row r="915" spans="1:48"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row>
    <row r="916" spans="1:48"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row>
    <row r="917" spans="1:48"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row>
    <row r="918" spans="1:48"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row>
    <row r="919" spans="1:48"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row>
    <row r="920" spans="1:48"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row>
    <row r="921" spans="1:48"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row>
    <row r="922" spans="1:48"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row>
    <row r="923" spans="1:48"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row>
    <row r="924" spans="1:48"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row>
    <row r="925" spans="1:48"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row>
    <row r="926" spans="1:48"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row>
    <row r="927" spans="1:48"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row>
    <row r="928" spans="1:48"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row>
    <row r="929" spans="1:48"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row>
    <row r="930" spans="1:48"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row>
    <row r="931" spans="1:48"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row>
    <row r="932" spans="1:48"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row>
    <row r="933" spans="1:48"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row>
    <row r="934" spans="1:48"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row>
    <row r="935" spans="1:48"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row>
    <row r="936" spans="1:48"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row>
    <row r="937" spans="1:48"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row>
    <row r="938" spans="1:48"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row>
    <row r="939" spans="1:48"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row>
    <row r="940" spans="1:48"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row>
    <row r="941" spans="1:48"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row>
    <row r="942" spans="1:48"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row>
    <row r="943" spans="1:48"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row>
    <row r="944" spans="1:48"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row>
    <row r="945" spans="1:48"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row>
    <row r="946" spans="1:48"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row>
    <row r="947" spans="1:48"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row>
    <row r="948" spans="1:48"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row>
    <row r="949" spans="1:48"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row>
    <row r="950" spans="1:48"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row>
    <row r="951" spans="1:48"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row>
    <row r="952" spans="1:48"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row>
    <row r="953" spans="1:48"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row>
    <row r="954" spans="1:48"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row>
    <row r="955" spans="1:48"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row>
    <row r="956" spans="1:48"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row>
    <row r="957" spans="1:48"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row>
    <row r="958" spans="1:48"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row>
    <row r="959" spans="1:48"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row>
    <row r="960" spans="1:48"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row>
    <row r="961" spans="1:48"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row>
    <row r="962" spans="1:48"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row>
    <row r="963" spans="1:48"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row>
    <row r="964" spans="1:48"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row>
    <row r="965" spans="1:48"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row>
    <row r="966" spans="1:48"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row>
    <row r="967" spans="1:48"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row>
    <row r="968" spans="1:48"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row>
    <row r="969" spans="1:48"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row>
    <row r="970" spans="1:48"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row>
    <row r="971" spans="1:48"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row>
    <row r="972" spans="1:48"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row>
    <row r="973" spans="1:48"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row>
    <row r="974" spans="1:48"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row>
    <row r="975" spans="1:48"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row>
    <row r="976" spans="1:48"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row>
    <row r="977" spans="1:48"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row>
    <row r="978" spans="1:48"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row>
    <row r="979" spans="1:48"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row>
    <row r="980" spans="1:48"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row>
    <row r="981" spans="1:48"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row>
    <row r="982" spans="1:48"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row>
    <row r="983" spans="1:48"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row>
    <row r="984" spans="1:48"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row>
    <row r="985" spans="1:48"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row>
    <row r="986" spans="1:48"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row>
    <row r="987" spans="1:48"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row>
    <row r="988" spans="1:48"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row>
    <row r="989" spans="1:48"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row>
    <row r="990" spans="1:48"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row>
    <row r="991" spans="1:48"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row>
    <row r="992" spans="1:48"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row>
    <row r="993" spans="1:48"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row>
    <row r="994" spans="1:48"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row>
    <row r="995" spans="1:48"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row>
    <row r="996" spans="1:48"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row>
    <row r="997" spans="1:48"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row>
    <row r="998" spans="1:48"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row>
    <row r="999" spans="1:48"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row>
    <row r="1000" spans="1:48"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row>
  </sheetData>
  <mergeCells count="1">
    <mergeCell ref="AN2:AO2"/>
  </mergeCells>
  <phoneticPr fontId="58"/>
  <printOptions gridLines="1"/>
  <pageMargins left="0.19650320837816856" right="0.19650320837816856" top="0.98390475971492264" bottom="0.98390475971492264"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1859B"/>
  </sheetPr>
  <dimension ref="A1:AZ1000"/>
  <sheetViews>
    <sheetView workbookViewId="0"/>
  </sheetViews>
  <sheetFormatPr defaultColWidth="14.42578125" defaultRowHeight="15" customHeight="1"/>
  <cols>
    <col min="1" max="1" width="2.140625" customWidth="1"/>
    <col min="2" max="2" width="12.42578125" customWidth="1"/>
    <col min="3" max="3" width="7.5703125" customWidth="1"/>
    <col min="4" max="4" width="31.140625" customWidth="1"/>
    <col min="5" max="5" width="38.5703125" customWidth="1"/>
    <col min="6" max="6" width="16.140625" customWidth="1"/>
    <col min="7" max="8" width="12.42578125" customWidth="1"/>
    <col min="9" max="11" width="10" customWidth="1"/>
    <col min="12" max="12" width="45" customWidth="1"/>
    <col min="13" max="13" width="60" customWidth="1"/>
    <col min="14" max="14" width="31.42578125" customWidth="1"/>
    <col min="15" max="16" width="25" customWidth="1"/>
    <col min="17" max="17" width="20.5703125" customWidth="1"/>
    <col min="18" max="19" width="22.42578125" customWidth="1"/>
    <col min="20" max="20" width="20" customWidth="1"/>
    <col min="21" max="21" width="5.85546875" customWidth="1"/>
    <col min="22" max="22" width="20" customWidth="1"/>
    <col min="23" max="23" width="6.140625" customWidth="1"/>
    <col min="24" max="24" width="20" customWidth="1"/>
    <col min="25" max="25" width="6.140625" customWidth="1"/>
    <col min="26" max="26" width="20" customWidth="1"/>
    <col min="27" max="27" width="6.140625" customWidth="1"/>
    <col min="28" max="28" width="20" customWidth="1"/>
    <col min="29" max="29" width="6.140625" customWidth="1"/>
    <col min="30" max="30" width="20" customWidth="1"/>
    <col min="31" max="31" width="6.140625" customWidth="1"/>
    <col min="32" max="32" width="20" customWidth="1"/>
    <col min="33" max="33" width="6.140625" customWidth="1"/>
    <col min="34" max="34" width="20" customWidth="1"/>
    <col min="35" max="35" width="6.140625" customWidth="1"/>
    <col min="36" max="36" width="20" customWidth="1"/>
    <col min="37" max="37" width="22.42578125" customWidth="1"/>
    <col min="38" max="39" width="9" customWidth="1"/>
    <col min="40" max="40" width="16.42578125" customWidth="1"/>
    <col min="41" max="42" width="9" customWidth="1"/>
    <col min="43" max="43" width="8.85546875" customWidth="1"/>
    <col min="44" max="45" width="16.140625" customWidth="1"/>
    <col min="46" max="46" width="12.5703125" customWidth="1"/>
    <col min="47" max="47" width="25" customWidth="1"/>
    <col min="48" max="48" width="32" customWidth="1"/>
    <col min="49" max="49" width="8.85546875" customWidth="1"/>
    <col min="50" max="50" width="14.85546875" customWidth="1"/>
    <col min="51" max="51" width="13.5703125" customWidth="1"/>
    <col min="52" max="52" width="16.42578125" customWidth="1"/>
  </cols>
  <sheetData>
    <row r="1" spans="1:52" ht="21.75" customHeight="1">
      <c r="A1" s="169" t="str">
        <f>記入シート!A2</f>
        <v>令和５年度　第５８回茨城県アンサンブルコンテスト中央地区大会</v>
      </c>
      <c r="B1" s="6"/>
      <c r="C1" s="6"/>
      <c r="D1" s="6"/>
      <c r="E1" s="6"/>
      <c r="F1" s="6"/>
      <c r="G1" s="169" t="s">
        <v>314</v>
      </c>
      <c r="H1" s="6"/>
      <c r="I1" s="170" t="s">
        <v>315</v>
      </c>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row>
    <row r="2" spans="1:52" ht="41.25" customHeight="1">
      <c r="A2" s="6"/>
      <c r="B2" s="171" t="s">
        <v>316</v>
      </c>
      <c r="C2" s="171" t="s">
        <v>340</v>
      </c>
      <c r="D2" s="171" t="s">
        <v>317</v>
      </c>
      <c r="E2" s="172" t="s">
        <v>318</v>
      </c>
      <c r="F2" s="173" t="s">
        <v>319</v>
      </c>
      <c r="G2" s="174" t="s">
        <v>320</v>
      </c>
      <c r="H2" s="175" t="s">
        <v>321</v>
      </c>
      <c r="I2" s="176" t="s">
        <v>158</v>
      </c>
      <c r="J2" s="175" t="s">
        <v>159</v>
      </c>
      <c r="K2" s="175" t="s">
        <v>322</v>
      </c>
      <c r="L2" s="175" t="s">
        <v>323</v>
      </c>
      <c r="M2" s="175" t="s">
        <v>324</v>
      </c>
      <c r="N2" s="175" t="s">
        <v>325</v>
      </c>
      <c r="O2" s="175" t="s">
        <v>326</v>
      </c>
      <c r="P2" s="175" t="s">
        <v>327</v>
      </c>
      <c r="Q2" s="175" t="s">
        <v>328</v>
      </c>
      <c r="R2" s="175" t="s">
        <v>329</v>
      </c>
      <c r="S2" s="175" t="s">
        <v>330</v>
      </c>
      <c r="T2" s="176" t="s">
        <v>331</v>
      </c>
      <c r="U2" s="177" t="s">
        <v>332</v>
      </c>
      <c r="V2" s="176" t="s">
        <v>104</v>
      </c>
      <c r="W2" s="177" t="s">
        <v>332</v>
      </c>
      <c r="X2" s="176" t="s">
        <v>145</v>
      </c>
      <c r="Y2" s="177" t="s">
        <v>332</v>
      </c>
      <c r="Z2" s="176" t="s">
        <v>146</v>
      </c>
      <c r="AA2" s="177" t="s">
        <v>332</v>
      </c>
      <c r="AB2" s="175" t="s">
        <v>147</v>
      </c>
      <c r="AC2" s="177" t="s">
        <v>332</v>
      </c>
      <c r="AD2" s="175" t="s">
        <v>148</v>
      </c>
      <c r="AE2" s="177" t="s">
        <v>332</v>
      </c>
      <c r="AF2" s="175" t="s">
        <v>149</v>
      </c>
      <c r="AG2" s="177" t="s">
        <v>332</v>
      </c>
      <c r="AH2" s="175" t="s">
        <v>150</v>
      </c>
      <c r="AI2" s="177" t="s">
        <v>332</v>
      </c>
      <c r="AJ2" s="176" t="s">
        <v>151</v>
      </c>
      <c r="AK2" s="178" t="s">
        <v>152</v>
      </c>
      <c r="AL2" s="179" t="s">
        <v>341</v>
      </c>
      <c r="AM2" s="180" t="s">
        <v>334</v>
      </c>
      <c r="AN2" s="510" t="s">
        <v>335</v>
      </c>
      <c r="AO2" s="301"/>
      <c r="AP2" s="173" t="s">
        <v>336</v>
      </c>
      <c r="AQ2" s="174" t="s">
        <v>178</v>
      </c>
      <c r="AR2" s="175" t="s">
        <v>337</v>
      </c>
      <c r="AS2" s="175" t="s">
        <v>338</v>
      </c>
      <c r="AT2" s="181" t="s">
        <v>48</v>
      </c>
      <c r="AU2" s="182" t="s">
        <v>339</v>
      </c>
      <c r="AV2" s="183" t="s">
        <v>52</v>
      </c>
      <c r="AW2" s="178" t="s">
        <v>57</v>
      </c>
      <c r="AX2" s="175" t="s">
        <v>60</v>
      </c>
      <c r="AY2" s="175" t="s">
        <v>63</v>
      </c>
      <c r="AZ2" s="180" t="s">
        <v>60</v>
      </c>
    </row>
    <row r="3" spans="1:52" ht="37.5" customHeight="1">
      <c r="A3" s="184"/>
      <c r="B3" s="196" t="str">
        <f>'（例）記入シート '!F12</f>
        <v>中学校</v>
      </c>
      <c r="C3" s="206" t="e">
        <f t="shared" ref="C3:C5" si="0">#REF!</f>
        <v>#REF!</v>
      </c>
      <c r="D3" s="207" t="str">
        <f>'（例）記入シート '!F13</f>
        <v>水戸市立安紺中学校</v>
      </c>
      <c r="E3" s="207" t="str">
        <f>'（例）記入シート '!F14</f>
        <v>みとしりつあんこんちゅうがっこう</v>
      </c>
      <c r="F3" s="208" t="s">
        <v>342</v>
      </c>
      <c r="G3" s="188" t="str">
        <f>'（例）記入シート '!F30</f>
        <v>打楽器</v>
      </c>
      <c r="H3" s="189" t="str">
        <f>'（例）記入シート '!F31</f>
        <v>四重奏</v>
      </c>
      <c r="I3" s="190">
        <f>'（例）記入シート '!F61</f>
        <v>0.18750000000000006</v>
      </c>
      <c r="J3" s="190" t="str">
        <f>'（例）記入シート '!F62</f>
        <v>なし</v>
      </c>
      <c r="K3" s="189" t="str">
        <f>'（例）記入シート '!F63</f>
        <v>あり</v>
      </c>
      <c r="L3" s="191" t="str">
        <f>'（例）記入シート '!F32</f>
        <v>ボルケーノ・タワー</v>
      </c>
      <c r="M3" s="191" t="str">
        <f>'（例）記入シート '!F33</f>
        <v>ぼるけーの・たわー</v>
      </c>
      <c r="N3" s="192" t="str">
        <f>'（例）記入シート '!F34</f>
        <v>The Volcano Tower</v>
      </c>
      <c r="O3" s="191" t="str">
        <f>'（例）記入シート '!F35</f>
        <v>グラステイル</v>
      </c>
      <c r="P3" s="191" t="str">
        <f>'（例）記入シート '!F36</f>
        <v>ぐらすている</v>
      </c>
      <c r="Q3" s="192" t="str">
        <f>'（例）記入シート '!F37&amp;" "&amp;'（例）記入シート '!G37</f>
        <v>Jerry Grasstail</v>
      </c>
      <c r="R3" s="191">
        <f>'（例）記入シート '!F38</f>
        <v>0</v>
      </c>
      <c r="S3" s="191">
        <f>'（例）記入シート '!F39</f>
        <v>0</v>
      </c>
      <c r="T3" s="193" t="str">
        <f>'（例）記入シート '!F40&amp;'（例）記入シート '!G40</f>
        <v/>
      </c>
      <c r="U3" s="185" t="str">
        <f>IF('（例）記入シート '!G42="なし",'（例）記入シート '!F42,'（例）記入シート '!F42&amp;"/"&amp;'（例）記入シート '!G42)</f>
        <v>Perc</v>
      </c>
      <c r="V3" s="194" t="str">
        <f>'（例）記入シート '!$F$41&amp;"  "&amp;'（例）記入シート '!$G$41</f>
        <v>翠連  一郎</v>
      </c>
      <c r="W3" s="185" t="str">
        <f>IF('（例）記入シート '!$G44="なし",'（例）記入シート '!$F44,'（例）記入シート '!$F44&amp;"/"&amp;'（例）記入シート '!$G44)</f>
        <v>Perc</v>
      </c>
      <c r="X3" s="194" t="str">
        <f>'（例）記入シート '!$F$43&amp;"  "&amp;'（例）記入シート '!$G$43</f>
        <v>翠連  二郎</v>
      </c>
      <c r="Y3" s="185" t="str">
        <f>IF('（例）記入シート '!$G46="なし",'（例）記入シート '!$F46,'（例）記入シート '!$F46&amp;"/"&amp;'（例）記入シート '!$G46)</f>
        <v>Perc</v>
      </c>
      <c r="Z3" s="194" t="str">
        <f>'（例）記入シート '!$F$45&amp;"  "&amp;'（例）記入シート '!$G$45</f>
        <v>翠連  三郎</v>
      </c>
      <c r="AA3" s="185" t="str">
        <f>IF('（例）記入シート '!$G48="なし",'（例）記入シート '!$F48,'（例）記入シート '!$F48&amp;"/"&amp;'（例）記入シート '!$G48)</f>
        <v>Perc</v>
      </c>
      <c r="AB3" s="194" t="str">
        <f>'（例）記入シート '!$F$47&amp;"  "&amp;'（例）記入シート '!$G$47</f>
        <v>翠連  四郎</v>
      </c>
      <c r="AC3" s="185" t="str">
        <f>IF('（例）記入シート '!$G50="なし",'（例）記入シート '!$F50,'（例）記入シート '!$F50&amp;"/"&amp;'（例）記入シート '!$G50)</f>
        <v>/</v>
      </c>
      <c r="AD3" s="194" t="str">
        <f>'（例）記入シート '!$F$49&amp;"  "&amp;'（例）記入シート '!$G$49</f>
        <v xml:space="preserve">  </v>
      </c>
      <c r="AE3" s="185" t="str">
        <f>IF('（例）記入シート '!$G50="なし",'（例）記入シート '!$F50,'（例）記入シート '!$F50&amp;"/"&amp;'（例）記入シート '!$G50)</f>
        <v>/</v>
      </c>
      <c r="AF3" s="194" t="str">
        <f>'（例）記入シート '!$F$49&amp;"  "&amp;'（例）記入シート '!$G$49</f>
        <v xml:space="preserve">  </v>
      </c>
      <c r="AG3" s="185" t="str">
        <f>IF('（例）記入シート '!$G50="なし",'（例）記入シート '!$F50,'（例）記入シート '!$F50&amp;"/"&amp;'（例）記入シート '!$G50)</f>
        <v>/</v>
      </c>
      <c r="AH3" s="194" t="str">
        <f>'（例）記入シート '!$F$49&amp;"  "&amp;'（例）記入シート '!$G$49</f>
        <v xml:space="preserve">  </v>
      </c>
      <c r="AI3" s="185" t="str">
        <f>IF('（例）記入シート '!$G50="なし",'（例）記入シート '!$F50,'（例）記入シート '!$F50&amp;"/"&amp;'（例）記入シート '!$G50)</f>
        <v>/</v>
      </c>
      <c r="AJ3" s="194" t="str">
        <f>'（例）記入シート '!$F$49&amp;"  "&amp;'（例）記入シート '!$G$49</f>
        <v xml:space="preserve">  </v>
      </c>
      <c r="AK3" s="194" t="str">
        <f>IF('（例）記入シート '!F57=0,"",'（例）記入シート '!F57)</f>
        <v>マリンバ１・ティンパニ４・ビブラフォン１・トムトム４・レインスティック１・スモールマラカス１</v>
      </c>
      <c r="AL3" s="194">
        <f>記入シート!I$58</f>
        <v>0</v>
      </c>
      <c r="AM3" s="195">
        <f>記入シート!G$59</f>
        <v>0</v>
      </c>
      <c r="AN3" s="196">
        <f>記入シート!G$60</f>
        <v>0</v>
      </c>
      <c r="AO3" s="195">
        <f>記入シート!I$60</f>
        <v>0</v>
      </c>
      <c r="AP3" s="197">
        <f>記入シート!I$60</f>
        <v>0</v>
      </c>
      <c r="AQ3" s="198">
        <f>'（例）記入シート '!$F16</f>
        <v>0</v>
      </c>
      <c r="AR3" s="209" t="str">
        <f>'（例）記入シート '!$F17</f>
        <v>吹連　安子</v>
      </c>
      <c r="AS3" s="209" t="str">
        <f>'（例）記入シート '!$F21</f>
        <v>090-1234-4321</v>
      </c>
      <c r="AT3" s="209" t="str">
        <f>'（例）記入シート '!$F18</f>
        <v>000-0000</v>
      </c>
      <c r="AU3" s="209" t="str">
        <f>'（例）記入シート '!$F19</f>
        <v>水戸市安紺1-1</v>
      </c>
      <c r="AV3" s="209" t="str">
        <f>'（例）記入シート '!$F20</f>
        <v>123-4567/890-1234</v>
      </c>
      <c r="AW3" s="203" t="str">
        <f>記入シート!G22&amp;"台"</f>
        <v>台</v>
      </c>
      <c r="AX3" s="204" t="str">
        <f>記入シート!G23&amp;"台"</f>
        <v>台</v>
      </c>
      <c r="AY3" s="204" t="str">
        <f>記入シート!G24&amp;"台"</f>
        <v>台</v>
      </c>
      <c r="AZ3" s="205" t="str">
        <f>記入シート!G25&amp;"台"</f>
        <v>台</v>
      </c>
    </row>
    <row r="4" spans="1:52" ht="37.5" customHeight="1">
      <c r="A4" s="6"/>
      <c r="B4" s="196" t="e">
        <f t="shared" ref="B4:B5" si="1">IF(G4="","",#REF!)</f>
        <v>#REF!</v>
      </c>
      <c r="C4" s="206" t="e">
        <f t="shared" si="0"/>
        <v>#REF!</v>
      </c>
      <c r="D4" s="207" t="e">
        <f t="shared" ref="D4:D5" si="2">IF(G4="","",#REF!)</f>
        <v>#REF!</v>
      </c>
      <c r="E4" s="210" t="e">
        <f t="shared" ref="E4:E5" si="3">IF(G4="","",#REF!)</f>
        <v>#REF!</v>
      </c>
      <c r="F4" s="211" t="e">
        <f>IF(G4="","","Ｂグループ")</f>
        <v>#REF!</v>
      </c>
      <c r="G4" s="212" t="e">
        <f t="shared" ref="G4:T4" si="4">IF(#REF!="","",#REF!)</f>
        <v>#REF!</v>
      </c>
      <c r="H4" s="213" t="e">
        <f t="shared" si="4"/>
        <v>#REF!</v>
      </c>
      <c r="I4" s="214" t="e">
        <f t="shared" si="4"/>
        <v>#REF!</v>
      </c>
      <c r="J4" s="189" t="e">
        <f t="shared" si="4"/>
        <v>#REF!</v>
      </c>
      <c r="K4" s="189" t="e">
        <f t="shared" si="4"/>
        <v>#REF!</v>
      </c>
      <c r="L4" s="191" t="e">
        <f t="shared" si="4"/>
        <v>#REF!</v>
      </c>
      <c r="M4" s="191" t="e">
        <f t="shared" si="4"/>
        <v>#REF!</v>
      </c>
      <c r="N4" s="192" t="e">
        <f t="shared" si="4"/>
        <v>#REF!</v>
      </c>
      <c r="O4" s="191" t="e">
        <f t="shared" si="4"/>
        <v>#REF!</v>
      </c>
      <c r="P4" s="191" t="e">
        <f t="shared" si="4"/>
        <v>#REF!</v>
      </c>
      <c r="Q4" s="192" t="e">
        <f t="shared" si="4"/>
        <v>#REF!</v>
      </c>
      <c r="R4" s="191" t="e">
        <f t="shared" si="4"/>
        <v>#REF!</v>
      </c>
      <c r="S4" s="191" t="e">
        <f t="shared" si="4"/>
        <v>#REF!</v>
      </c>
      <c r="T4" s="193" t="e">
        <f t="shared" si="4"/>
        <v>#REF!</v>
      </c>
      <c r="U4" s="215" t="e">
        <f t="shared" ref="U4:U5" si="5">IF(#REF!=0,"",#REF!)</f>
        <v>#REF!</v>
      </c>
      <c r="V4" s="194" t="e">
        <f t="shared" ref="V4:V5" si="6">IF(#REF!="","",#REF!)</f>
        <v>#REF!</v>
      </c>
      <c r="W4" s="215" t="e">
        <f t="shared" ref="W4:W5" si="7">IF(#REF!=0,"",#REF!)</f>
        <v>#REF!</v>
      </c>
      <c r="X4" s="194" t="e">
        <f t="shared" ref="X4:X5" si="8">IF(#REF!="","",#REF!)</f>
        <v>#REF!</v>
      </c>
      <c r="Y4" s="185" t="e">
        <f t="shared" ref="Y4:Y5" si="9">IF(#REF!=0,"",#REF!)</f>
        <v>#REF!</v>
      </c>
      <c r="Z4" s="194" t="e">
        <f t="shared" ref="Z4:AE4" si="10">IF(#REF!="","",#REF!)</f>
        <v>#REF!</v>
      </c>
      <c r="AA4" s="196" t="e">
        <f t="shared" si="10"/>
        <v>#REF!</v>
      </c>
      <c r="AB4" s="189" t="e">
        <f t="shared" si="10"/>
        <v>#REF!</v>
      </c>
      <c r="AC4" s="196" t="e">
        <f t="shared" si="10"/>
        <v>#REF!</v>
      </c>
      <c r="AD4" s="189" t="e">
        <f t="shared" si="10"/>
        <v>#REF!</v>
      </c>
      <c r="AE4" s="196" t="e">
        <f t="shared" si="10"/>
        <v>#REF!</v>
      </c>
      <c r="AF4" s="189" t="str">
        <f>IF(記入シート!I52="","",記入シート!I52)</f>
        <v/>
      </c>
      <c r="AG4" s="196" t="str">
        <f>IF(記入シート!I55="","",記入シート!I55)</f>
        <v/>
      </c>
      <c r="AH4" s="189" t="str">
        <f>IF(記入シート!I54="","",記入シート!I54)</f>
        <v/>
      </c>
      <c r="AI4" s="187" t="str">
        <f>IF(記入シート!I57="","",記入シート!I57)</f>
        <v/>
      </c>
      <c r="AJ4" s="194" t="str">
        <f>IF(記入シート!I56="","",記入シート!I56)</f>
        <v/>
      </c>
      <c r="AK4" s="194" t="str">
        <f>IF(記入シート!I58="","",記入シート!I58)</f>
        <v/>
      </c>
      <c r="AL4" s="216" t="e">
        <f t="shared" ref="AL4:AL5" si="11">IF(#REF!=0,,#REF!)</f>
        <v>#REF!</v>
      </c>
      <c r="AM4" s="217" t="e">
        <f t="shared" ref="AM4:AP4" si="12">IF(#REF!=0,"",#REF!)</f>
        <v>#REF!</v>
      </c>
      <c r="AN4" s="196" t="e">
        <f t="shared" si="12"/>
        <v>#REF!</v>
      </c>
      <c r="AO4" s="195" t="e">
        <f t="shared" si="12"/>
        <v>#REF!</v>
      </c>
      <c r="AP4" s="197" t="e">
        <f t="shared" si="12"/>
        <v>#REF!</v>
      </c>
      <c r="AQ4" s="6"/>
      <c r="AR4" s="6"/>
      <c r="AS4" s="6"/>
      <c r="AT4" s="6"/>
      <c r="AU4" s="6"/>
      <c r="AV4" s="6"/>
    </row>
    <row r="5" spans="1:52" ht="37.5" customHeight="1">
      <c r="A5" s="6"/>
      <c r="B5" s="196" t="e">
        <f t="shared" si="1"/>
        <v>#REF!</v>
      </c>
      <c r="C5" s="206" t="e">
        <f t="shared" si="0"/>
        <v>#REF!</v>
      </c>
      <c r="D5" s="207" t="e">
        <f t="shared" si="2"/>
        <v>#REF!</v>
      </c>
      <c r="E5" s="210" t="e">
        <f t="shared" si="3"/>
        <v>#REF!</v>
      </c>
      <c r="F5" s="197" t="e">
        <f>IF(G5="","","Ｃグループ")</f>
        <v>#REF!</v>
      </c>
      <c r="G5" s="188" t="e">
        <f t="shared" ref="G5:T5" si="13">IF(#REF!="","",#REF!)</f>
        <v>#REF!</v>
      </c>
      <c r="H5" s="189" t="e">
        <f t="shared" si="13"/>
        <v>#REF!</v>
      </c>
      <c r="I5" s="190" t="e">
        <f t="shared" si="13"/>
        <v>#REF!</v>
      </c>
      <c r="J5" s="189" t="e">
        <f t="shared" si="13"/>
        <v>#REF!</v>
      </c>
      <c r="K5" s="189" t="e">
        <f t="shared" si="13"/>
        <v>#REF!</v>
      </c>
      <c r="L5" s="191" t="e">
        <f t="shared" si="13"/>
        <v>#REF!</v>
      </c>
      <c r="M5" s="191" t="e">
        <f t="shared" si="13"/>
        <v>#REF!</v>
      </c>
      <c r="N5" s="192" t="e">
        <f t="shared" si="13"/>
        <v>#REF!</v>
      </c>
      <c r="O5" s="191" t="e">
        <f t="shared" si="13"/>
        <v>#REF!</v>
      </c>
      <c r="P5" s="191" t="e">
        <f t="shared" si="13"/>
        <v>#REF!</v>
      </c>
      <c r="Q5" s="192" t="e">
        <f t="shared" si="13"/>
        <v>#REF!</v>
      </c>
      <c r="R5" s="191" t="e">
        <f t="shared" si="13"/>
        <v>#REF!</v>
      </c>
      <c r="S5" s="191" t="e">
        <f t="shared" si="13"/>
        <v>#REF!</v>
      </c>
      <c r="T5" s="193" t="e">
        <f t="shared" si="13"/>
        <v>#REF!</v>
      </c>
      <c r="U5" s="215" t="e">
        <f t="shared" si="5"/>
        <v>#REF!</v>
      </c>
      <c r="V5" s="194" t="e">
        <f t="shared" si="6"/>
        <v>#REF!</v>
      </c>
      <c r="W5" s="215" t="e">
        <f t="shared" si="7"/>
        <v>#REF!</v>
      </c>
      <c r="X5" s="194" t="e">
        <f t="shared" si="8"/>
        <v>#REF!</v>
      </c>
      <c r="Y5" s="185" t="e">
        <f t="shared" si="9"/>
        <v>#REF!</v>
      </c>
      <c r="Z5" s="194" t="e">
        <f t="shared" ref="Z5:AG5" si="14">IF(#REF!="","",#REF!)</f>
        <v>#REF!</v>
      </c>
      <c r="AA5" s="196" t="e">
        <f t="shared" si="14"/>
        <v>#REF!</v>
      </c>
      <c r="AB5" s="189" t="e">
        <f t="shared" si="14"/>
        <v>#REF!</v>
      </c>
      <c r="AC5" s="196" t="e">
        <f t="shared" si="14"/>
        <v>#REF!</v>
      </c>
      <c r="AD5" s="189" t="e">
        <f t="shared" si="14"/>
        <v>#REF!</v>
      </c>
      <c r="AE5" s="196" t="e">
        <f t="shared" si="14"/>
        <v>#REF!</v>
      </c>
      <c r="AF5" s="189" t="e">
        <f t="shared" si="14"/>
        <v>#REF!</v>
      </c>
      <c r="AG5" s="196" t="e">
        <f t="shared" si="14"/>
        <v>#REF!</v>
      </c>
      <c r="AH5" s="189" t="str">
        <f>IF(記入シート!L54="","",記入シート!L54)</f>
        <v/>
      </c>
      <c r="AI5" s="187" t="str">
        <f>IF(記入シート!L57="","",記入シート!L57)</f>
        <v/>
      </c>
      <c r="AJ5" s="194" t="str">
        <f>IF(記入シート!L56="","",記入シート!L56)</f>
        <v/>
      </c>
      <c r="AK5" s="194" t="e">
        <f>IF(#REF!="","",#REF!)</f>
        <v>#REF!</v>
      </c>
      <c r="AL5" s="216" t="e">
        <f t="shared" si="11"/>
        <v>#REF!</v>
      </c>
      <c r="AM5" s="217" t="e">
        <f t="shared" ref="AM5:AP5" si="15">IF(#REF!=0,"",#REF!)</f>
        <v>#REF!</v>
      </c>
      <c r="AN5" s="196" t="e">
        <f t="shared" si="15"/>
        <v>#REF!</v>
      </c>
      <c r="AO5" s="195" t="e">
        <f t="shared" si="15"/>
        <v>#REF!</v>
      </c>
      <c r="AP5" s="197" t="e">
        <f t="shared" si="15"/>
        <v>#REF!</v>
      </c>
      <c r="AQ5" s="6"/>
      <c r="AR5" s="6"/>
      <c r="AS5" s="6"/>
      <c r="AT5" s="6"/>
      <c r="AU5" s="6"/>
      <c r="AV5" s="6"/>
    </row>
    <row r="6" spans="1:52" ht="13.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row>
    <row r="7" spans="1:52" ht="13.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row>
    <row r="8" spans="1:52" ht="13.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row>
    <row r="9" spans="1:52" ht="13.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row>
    <row r="10" spans="1:52" ht="13.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row>
    <row r="11" spans="1:52" ht="13.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row>
    <row r="12" spans="1:52" ht="13.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row>
    <row r="13" spans="1:52" ht="13.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row>
    <row r="14" spans="1:52" ht="13.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row>
    <row r="15" spans="1:52" ht="13.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row>
    <row r="16" spans="1:52" ht="13.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row>
    <row r="17" spans="1:48" ht="13.5" customHeigh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row>
    <row r="18" spans="1:48" ht="13.5" customHeigh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row>
    <row r="19" spans="1:48" ht="13.5" customHeigh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row>
    <row r="20" spans="1:48" ht="13.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row>
    <row r="21" spans="1:48" ht="13.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row>
    <row r="22" spans="1:48" ht="13.5" customHeigh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row>
    <row r="23" spans="1:48" ht="13.5" customHeigh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row>
    <row r="24" spans="1:48" ht="13.5" customHeigh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row>
    <row r="25" spans="1:48" ht="13.5" customHeigh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row>
    <row r="26" spans="1:48" ht="13.5" customHeigh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row>
    <row r="27" spans="1:48" ht="13.5" customHeigh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row>
    <row r="28" spans="1:48" ht="13.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row>
    <row r="29" spans="1:48" ht="13.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row>
    <row r="30" spans="1:48" ht="13.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row>
    <row r="31" spans="1:48" ht="13.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row>
    <row r="32" spans="1:48" ht="13.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row>
    <row r="33" spans="1:48" ht="13.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row>
    <row r="34" spans="1:48" ht="13.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row>
    <row r="35" spans="1:48" ht="13.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row>
    <row r="36" spans="1:48" ht="13.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row>
    <row r="37" spans="1:48" ht="13.5" customHeigh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row>
    <row r="38" spans="1:48" ht="13.5" customHeigh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row>
    <row r="39" spans="1:48" ht="13.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row>
    <row r="40" spans="1:48" ht="13.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row>
    <row r="41" spans="1:48" ht="13.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row>
    <row r="42" spans="1:48" ht="13.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row>
    <row r="43" spans="1:48" ht="13.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row>
    <row r="44" spans="1:48" ht="13.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row>
    <row r="45" spans="1:48" ht="13.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row>
    <row r="46" spans="1:48" ht="13.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row>
    <row r="47" spans="1:48" ht="13.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row>
    <row r="48" spans="1:48" ht="13.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row>
    <row r="49" spans="1:48" ht="13.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row>
    <row r="50" spans="1:48" ht="13.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row>
    <row r="51" spans="1:48" ht="13.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row>
    <row r="52" spans="1:48" ht="13.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row>
    <row r="53" spans="1:48" ht="13.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row>
    <row r="54" spans="1:48" ht="13.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row>
    <row r="55" spans="1:48" ht="13.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row>
    <row r="56" spans="1:48" ht="13.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row>
    <row r="57" spans="1:48" ht="13.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row>
    <row r="58" spans="1:48" ht="13.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row>
    <row r="59" spans="1:48" ht="13.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row>
    <row r="60" spans="1:48" ht="13.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row>
    <row r="61" spans="1:48" ht="13.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row>
    <row r="62" spans="1:48" ht="13.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row>
    <row r="63" spans="1:48" ht="13.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row>
    <row r="64" spans="1:48" ht="13.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row>
    <row r="65" spans="1:48" ht="13.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row>
    <row r="66" spans="1:48" ht="13.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row>
    <row r="67" spans="1:48" ht="13.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row>
    <row r="68" spans="1:48" ht="13.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row>
    <row r="69" spans="1:48" ht="13.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row>
    <row r="70" spans="1:48" ht="13.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row>
    <row r="71" spans="1:48" ht="13.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row>
    <row r="72" spans="1:48" ht="13.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row>
    <row r="73" spans="1:48" ht="13.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row>
    <row r="74" spans="1:48" ht="13.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row>
    <row r="75" spans="1:48" ht="13.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row>
    <row r="76" spans="1:48" ht="13.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row>
    <row r="77" spans="1:48"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row>
    <row r="78" spans="1:48" ht="13.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row>
    <row r="79" spans="1:48" ht="13.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row>
    <row r="80" spans="1:48" ht="13.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row>
    <row r="81" spans="1:48"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row>
    <row r="82" spans="1:48"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row>
    <row r="83" spans="1:48"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row>
    <row r="84" spans="1:48"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row>
    <row r="85" spans="1:48"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row>
    <row r="86" spans="1:48"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row>
    <row r="87" spans="1:48"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row>
    <row r="88" spans="1:48"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row>
    <row r="89" spans="1:48"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row>
    <row r="90" spans="1:48"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row>
    <row r="91" spans="1:48"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row>
    <row r="92" spans="1:48"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row>
    <row r="93" spans="1:48"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row>
    <row r="94" spans="1:48"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row>
    <row r="95" spans="1:48"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row>
    <row r="96" spans="1:48"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row>
    <row r="97" spans="1:48"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row>
    <row r="98" spans="1:48"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row>
    <row r="99" spans="1:48"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row>
    <row r="100" spans="1:48"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row>
    <row r="101" spans="1:48"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row>
    <row r="102" spans="1:48"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row>
    <row r="103" spans="1:48"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row>
    <row r="104" spans="1:48"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row>
    <row r="105" spans="1:48"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row>
    <row r="106" spans="1:48"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row>
    <row r="107" spans="1:48"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row>
    <row r="108" spans="1:48"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row>
    <row r="109" spans="1:48"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row>
    <row r="110" spans="1:48"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row>
    <row r="111" spans="1:48"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row>
    <row r="112" spans="1:48"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row>
    <row r="113" spans="1:48"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row>
    <row r="114" spans="1:48"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row>
    <row r="115" spans="1:48"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row>
    <row r="116" spans="1:48"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row>
    <row r="117" spans="1:48"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row>
    <row r="118" spans="1:48"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row>
    <row r="119" spans="1:48"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row>
    <row r="120" spans="1:48"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row>
    <row r="121" spans="1:48"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row>
    <row r="122" spans="1:48"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row>
    <row r="123" spans="1:48"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row>
    <row r="124" spans="1:48"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row>
    <row r="125" spans="1:48"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row>
    <row r="126" spans="1:48"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row>
    <row r="127" spans="1:48"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row>
    <row r="128" spans="1:48"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row>
    <row r="129" spans="1:48"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row>
    <row r="130" spans="1:48"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row>
    <row r="131" spans="1:48"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row>
    <row r="132" spans="1:48"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row>
    <row r="133" spans="1:48"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row>
    <row r="134" spans="1:48"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row>
    <row r="135" spans="1:48"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row>
    <row r="136" spans="1:48"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row>
    <row r="137" spans="1:48"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row>
    <row r="138" spans="1:48"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row>
    <row r="139" spans="1:48"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row>
    <row r="140" spans="1:48"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row>
    <row r="141" spans="1:48"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row>
    <row r="142" spans="1:48"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row>
    <row r="143" spans="1:48"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row>
    <row r="144" spans="1:48"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row>
    <row r="145" spans="1:48"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row>
    <row r="146" spans="1:48"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row>
    <row r="147" spans="1:48"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row>
    <row r="148" spans="1:48"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row>
    <row r="149" spans="1:48"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row>
    <row r="150" spans="1:48"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row>
    <row r="151" spans="1:48"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row>
    <row r="152" spans="1:48"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row>
    <row r="153" spans="1:48"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row>
    <row r="154" spans="1:48"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row>
    <row r="155" spans="1:48"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row>
    <row r="156" spans="1:48"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row>
    <row r="157" spans="1:48"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row>
    <row r="158" spans="1:48"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row>
    <row r="159" spans="1:48"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row>
    <row r="160" spans="1:48"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row>
    <row r="161" spans="1:48"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row>
    <row r="162" spans="1:48"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row>
    <row r="163" spans="1:48"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row>
    <row r="164" spans="1:48"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row>
    <row r="165" spans="1:48"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row>
    <row r="166" spans="1:48"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row>
    <row r="167" spans="1:48"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row>
    <row r="168" spans="1:48"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row>
    <row r="169" spans="1:48"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row>
    <row r="170" spans="1:48"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row>
    <row r="171" spans="1:48"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row>
    <row r="172" spans="1:48"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row>
    <row r="173" spans="1:48"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row>
    <row r="174" spans="1:48"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row>
    <row r="175" spans="1:48"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row>
    <row r="176" spans="1:48"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row>
    <row r="177" spans="1:48"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row>
    <row r="178" spans="1:48"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row>
    <row r="179" spans="1:48"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row>
    <row r="180" spans="1:48"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row>
    <row r="181" spans="1:48"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row>
    <row r="182" spans="1:48"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row>
    <row r="183" spans="1:48"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row>
    <row r="184" spans="1:48"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row>
    <row r="185" spans="1:48"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row>
    <row r="186" spans="1:48"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row>
    <row r="187" spans="1:48"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row>
    <row r="188" spans="1:48"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row>
    <row r="189" spans="1:48"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row>
    <row r="190" spans="1:48"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row>
    <row r="191" spans="1:48"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row>
    <row r="192" spans="1:48"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row>
    <row r="193" spans="1:48"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row>
    <row r="194" spans="1:48"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row>
    <row r="195" spans="1:48"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row>
    <row r="196" spans="1:48"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row>
    <row r="197" spans="1:48"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row>
    <row r="198" spans="1:48"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row>
    <row r="199" spans="1:48"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row>
    <row r="200" spans="1:48"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row>
    <row r="201" spans="1:48"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row>
    <row r="202" spans="1:48"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row>
    <row r="203" spans="1:48"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row>
    <row r="204" spans="1:48"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row>
    <row r="205" spans="1:48"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row>
    <row r="206" spans="1:48"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row>
    <row r="207" spans="1:48"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row>
    <row r="208" spans="1:48"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row>
    <row r="209" spans="1:48"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row>
    <row r="210" spans="1:48"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row>
    <row r="211" spans="1:48"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row>
    <row r="212" spans="1:48"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row>
    <row r="213" spans="1:48"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row>
    <row r="214" spans="1:48"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row>
    <row r="215" spans="1:48"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row>
    <row r="216" spans="1:48"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row>
    <row r="217" spans="1:48"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row>
    <row r="218" spans="1:48"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row>
    <row r="219" spans="1:48"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row>
    <row r="220" spans="1:48"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row>
    <row r="221" spans="1:48"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row>
    <row r="222" spans="1:48"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row>
    <row r="223" spans="1:48"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row>
    <row r="224" spans="1:48"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row>
    <row r="225" spans="1:48"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row>
    <row r="226" spans="1:48"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row>
    <row r="227" spans="1:48"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row>
    <row r="228" spans="1:48"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row>
    <row r="229" spans="1:48"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row>
    <row r="230" spans="1:48"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row>
    <row r="231" spans="1:48"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row>
    <row r="232" spans="1:48"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row>
    <row r="233" spans="1:48"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row>
    <row r="234" spans="1:48"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row>
    <row r="235" spans="1:48"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row>
    <row r="236" spans="1:48"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row>
    <row r="237" spans="1:48"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row>
    <row r="238" spans="1:48"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row>
    <row r="239" spans="1:48"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row>
    <row r="240" spans="1:48"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row>
    <row r="241" spans="1:48"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row>
    <row r="242" spans="1:48"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row>
    <row r="243" spans="1:48"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row>
    <row r="244" spans="1:48"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row>
    <row r="245" spans="1:48"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row>
    <row r="246" spans="1:48"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row>
    <row r="247" spans="1:48"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row>
    <row r="248" spans="1:48"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row>
    <row r="249" spans="1:48"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row>
    <row r="250" spans="1:48"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row>
    <row r="251" spans="1:48"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row>
    <row r="252" spans="1:48"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row>
    <row r="253" spans="1:48"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row>
    <row r="254" spans="1:48"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row>
    <row r="255" spans="1:48"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row>
    <row r="256" spans="1:48"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row>
    <row r="257" spans="1:48"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row>
    <row r="258" spans="1:48"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row>
    <row r="259" spans="1:48"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row>
    <row r="260" spans="1:48"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row>
    <row r="261" spans="1:48"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row>
    <row r="262" spans="1:48"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row>
    <row r="263" spans="1:48"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row>
    <row r="264" spans="1:48"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row>
    <row r="265" spans="1:48"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row>
    <row r="266" spans="1:48"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row>
    <row r="267" spans="1:48"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row>
    <row r="268" spans="1:48"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row>
    <row r="269" spans="1:48"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row>
    <row r="270" spans="1:48"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row>
    <row r="271" spans="1:48"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row>
    <row r="272" spans="1:48"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row>
    <row r="273" spans="1:48"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row>
    <row r="274" spans="1:48"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row>
    <row r="275" spans="1:48"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row>
    <row r="276" spans="1:48"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row>
    <row r="277" spans="1:48"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row>
    <row r="278" spans="1:48"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row>
    <row r="279" spans="1:48"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row>
    <row r="280" spans="1:48"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row>
    <row r="281" spans="1:48"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row>
    <row r="282" spans="1:48"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row>
    <row r="283" spans="1:48"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row>
    <row r="284" spans="1:48"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row>
    <row r="285" spans="1:48"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row>
    <row r="286" spans="1:48"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row>
    <row r="287" spans="1:48"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row>
    <row r="288" spans="1:48"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row>
    <row r="289" spans="1:48"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row>
    <row r="290" spans="1:48"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row>
    <row r="291" spans="1:48"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row>
    <row r="292" spans="1:48"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row>
    <row r="293" spans="1:48"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row>
    <row r="294" spans="1:48"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row>
    <row r="295" spans="1:48"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row>
    <row r="296" spans="1:48"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row>
    <row r="297" spans="1:48"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row>
    <row r="298" spans="1:48"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row>
    <row r="299" spans="1:48"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row>
    <row r="300" spans="1:48"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row>
    <row r="301" spans="1:48"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row>
    <row r="302" spans="1:48"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row>
    <row r="303" spans="1:48"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row>
    <row r="304" spans="1:48"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row>
    <row r="305" spans="1:48"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row>
    <row r="306" spans="1:48"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row>
    <row r="307" spans="1:48"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row>
    <row r="308" spans="1:48"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row>
    <row r="309" spans="1:48"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row>
    <row r="310" spans="1:48"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row>
    <row r="311" spans="1:48"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row>
    <row r="312" spans="1:48"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row>
    <row r="313" spans="1:48"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row>
    <row r="314" spans="1:48"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row>
    <row r="315" spans="1:48"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row>
    <row r="316" spans="1:48"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row>
    <row r="317" spans="1:48"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row>
    <row r="318" spans="1:48"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row>
    <row r="319" spans="1:48"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row>
    <row r="320" spans="1:48"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row>
    <row r="321" spans="1:48"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row>
    <row r="322" spans="1:48"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row>
    <row r="323" spans="1:48"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row>
    <row r="324" spans="1:48"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row>
    <row r="325" spans="1:48"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row>
    <row r="326" spans="1:48"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row>
    <row r="327" spans="1:48"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row>
    <row r="328" spans="1:48"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row>
    <row r="329" spans="1:48"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row>
    <row r="330" spans="1:48"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row>
    <row r="331" spans="1:48"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row>
    <row r="332" spans="1:48"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row>
    <row r="333" spans="1:48"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row>
    <row r="334" spans="1:48"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row>
    <row r="335" spans="1:48"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row>
    <row r="336" spans="1:48"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row>
    <row r="337" spans="1:48"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row>
    <row r="338" spans="1:48"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row>
    <row r="339" spans="1:48"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row>
    <row r="340" spans="1:48"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row>
    <row r="341" spans="1:48"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row>
    <row r="342" spans="1:48"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row>
    <row r="343" spans="1:48"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row>
    <row r="344" spans="1:48"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row>
    <row r="345" spans="1:48"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row>
    <row r="346" spans="1:48"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row>
    <row r="347" spans="1:48"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row>
    <row r="348" spans="1:48"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row>
    <row r="349" spans="1:48"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row>
    <row r="350" spans="1:48"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row>
    <row r="351" spans="1:48"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row>
    <row r="352" spans="1:48"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row>
    <row r="353" spans="1:48"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row>
    <row r="354" spans="1:48"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row>
    <row r="355" spans="1:48"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row>
    <row r="356" spans="1:48"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row>
    <row r="357" spans="1:48"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row>
    <row r="358" spans="1:48"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row>
    <row r="359" spans="1:48"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row>
    <row r="360" spans="1:48"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row>
    <row r="361" spans="1:48"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row>
    <row r="362" spans="1:48"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row>
    <row r="363" spans="1:48"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row>
    <row r="364" spans="1:48"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row>
    <row r="365" spans="1:48"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row>
    <row r="366" spans="1:48"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row>
    <row r="367" spans="1:48"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row>
    <row r="368" spans="1:48"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row>
    <row r="369" spans="1:48"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row>
    <row r="370" spans="1:48"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row>
    <row r="371" spans="1:48"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row>
    <row r="372" spans="1:48"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row>
    <row r="373" spans="1:48"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row>
    <row r="374" spans="1:48"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row>
    <row r="375" spans="1:48"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row>
    <row r="376" spans="1:48"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row>
    <row r="377" spans="1:48"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row>
    <row r="378" spans="1:48"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row>
    <row r="379" spans="1:48"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row>
    <row r="380" spans="1:48"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row>
    <row r="381" spans="1:48"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row>
    <row r="382" spans="1:48"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row>
    <row r="383" spans="1:48"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row>
    <row r="384" spans="1:48"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row>
    <row r="385" spans="1:48"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row>
    <row r="386" spans="1:48"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row>
    <row r="387" spans="1:48"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row>
    <row r="388" spans="1:48"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row>
    <row r="389" spans="1:48"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row>
    <row r="390" spans="1:48"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row>
    <row r="391" spans="1:48"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row>
    <row r="392" spans="1:48"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row>
    <row r="393" spans="1:48"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row>
    <row r="394" spans="1:48"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row>
    <row r="395" spans="1:48"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row>
    <row r="396" spans="1:48"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row>
    <row r="397" spans="1:48"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row>
    <row r="398" spans="1:48"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row>
    <row r="399" spans="1:48"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row>
    <row r="400" spans="1:48"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row>
    <row r="401" spans="1:48"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row>
    <row r="402" spans="1:48"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row>
    <row r="403" spans="1:48"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row>
    <row r="404" spans="1:48"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row>
    <row r="405" spans="1:48"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row>
    <row r="406" spans="1:48"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row>
    <row r="407" spans="1:48"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row>
    <row r="408" spans="1:48"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row>
    <row r="409" spans="1:48"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row>
    <row r="410" spans="1:48"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row>
    <row r="411" spans="1:48"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row>
    <row r="412" spans="1:48"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row>
    <row r="413" spans="1:48"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row>
    <row r="414" spans="1:48"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row>
    <row r="415" spans="1:48"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row>
    <row r="416" spans="1:48"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row>
    <row r="417" spans="1:48"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row>
    <row r="418" spans="1:48"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row>
    <row r="419" spans="1:48"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row>
    <row r="420" spans="1:48"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row>
    <row r="421" spans="1:48"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row>
    <row r="422" spans="1:48"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row>
    <row r="423" spans="1:48"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row>
    <row r="424" spans="1:48"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row>
    <row r="425" spans="1:48"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row>
    <row r="426" spans="1:48"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row>
    <row r="427" spans="1:48"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row>
    <row r="428" spans="1:48"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row>
    <row r="429" spans="1:48"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row>
    <row r="430" spans="1:48"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row>
    <row r="431" spans="1:48"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row>
    <row r="432" spans="1:48"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row>
    <row r="433" spans="1:48"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row>
    <row r="434" spans="1:48"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row>
    <row r="435" spans="1:48"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row>
    <row r="436" spans="1:48"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row>
    <row r="437" spans="1:48"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row>
    <row r="438" spans="1:48"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row>
    <row r="439" spans="1:48"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row>
    <row r="440" spans="1:48"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row>
    <row r="441" spans="1:48"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row>
    <row r="442" spans="1:48"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row>
    <row r="443" spans="1:48"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row>
    <row r="444" spans="1:48"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row>
    <row r="445" spans="1:48"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row>
    <row r="446" spans="1:48"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row>
    <row r="447" spans="1:48"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row>
    <row r="448" spans="1:48"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row>
    <row r="449" spans="1:48"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row>
    <row r="450" spans="1:48"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row>
    <row r="451" spans="1:48"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row>
    <row r="452" spans="1:48"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row>
    <row r="453" spans="1:48"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row>
    <row r="454" spans="1:48"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row>
    <row r="455" spans="1:48"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row>
    <row r="456" spans="1:48"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row>
    <row r="457" spans="1:48"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row>
    <row r="458" spans="1:48"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row>
    <row r="459" spans="1:48"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row>
    <row r="460" spans="1:48"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row>
    <row r="461" spans="1:48"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row>
    <row r="462" spans="1:48"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row>
    <row r="463" spans="1:48"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row>
    <row r="464" spans="1:48"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row>
    <row r="465" spans="1:48"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row>
    <row r="466" spans="1:48"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row>
    <row r="467" spans="1:48"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row>
    <row r="468" spans="1:48"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row>
    <row r="469" spans="1:48"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row>
    <row r="470" spans="1:48"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row>
    <row r="471" spans="1:48"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row>
    <row r="472" spans="1:48"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row>
    <row r="473" spans="1:48"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row>
    <row r="474" spans="1:48"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row>
    <row r="475" spans="1:48"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row>
    <row r="476" spans="1:48"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row>
    <row r="477" spans="1:48"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row>
    <row r="478" spans="1:48"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row>
    <row r="479" spans="1:48"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row>
    <row r="480" spans="1:48"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row>
    <row r="481" spans="1:48"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row>
    <row r="482" spans="1:48"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row>
    <row r="483" spans="1:48"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row>
    <row r="484" spans="1:48"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row>
    <row r="485" spans="1:48"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row>
    <row r="486" spans="1:48"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row>
    <row r="487" spans="1:48"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row>
    <row r="488" spans="1:48"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row>
    <row r="489" spans="1:48"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row>
    <row r="490" spans="1:48"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row>
    <row r="491" spans="1:48"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row>
    <row r="492" spans="1:48"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row>
    <row r="493" spans="1:48"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row>
    <row r="494" spans="1:48"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row>
    <row r="495" spans="1:48"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row>
    <row r="496" spans="1:48"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row>
    <row r="497" spans="1:48"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row>
    <row r="498" spans="1:48"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row>
    <row r="499" spans="1:48"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row>
    <row r="500" spans="1:48"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row>
    <row r="501" spans="1:48"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row>
    <row r="502" spans="1:48"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row>
    <row r="503" spans="1:48"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row>
    <row r="504" spans="1:48"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row>
    <row r="505" spans="1:48"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row>
    <row r="506" spans="1:48"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row>
    <row r="507" spans="1:48"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row>
    <row r="508" spans="1:48"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row>
    <row r="509" spans="1:48"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row>
    <row r="510" spans="1:48"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row>
    <row r="511" spans="1:48"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row>
    <row r="512" spans="1:48"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row>
    <row r="513" spans="1:48"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row>
    <row r="514" spans="1:48"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row>
    <row r="515" spans="1:48"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row>
    <row r="516" spans="1:48"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row>
    <row r="517" spans="1:48"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row>
    <row r="518" spans="1:48"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row>
    <row r="519" spans="1:48"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row>
    <row r="520" spans="1:48"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row>
    <row r="521" spans="1:48"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row>
    <row r="522" spans="1:48"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row>
    <row r="523" spans="1:48"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row>
    <row r="524" spans="1:48"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row>
    <row r="525" spans="1:48"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row>
    <row r="526" spans="1:48"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row>
    <row r="527" spans="1:48"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row>
    <row r="528" spans="1:48"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row>
    <row r="529" spans="1:48"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row>
    <row r="530" spans="1:48"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row>
    <row r="531" spans="1:48"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row>
    <row r="532" spans="1:48"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row>
    <row r="533" spans="1:48"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row>
    <row r="534" spans="1:48"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row>
    <row r="535" spans="1:48"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row>
    <row r="536" spans="1:48"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row>
    <row r="537" spans="1:48"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row>
    <row r="538" spans="1:48"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row>
    <row r="539" spans="1:48"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row>
    <row r="540" spans="1:48"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row>
    <row r="541" spans="1:48"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row>
    <row r="542" spans="1:48"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row>
    <row r="543" spans="1:48"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row>
    <row r="544" spans="1:48"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row>
    <row r="545" spans="1:48"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row>
    <row r="546" spans="1:48"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row>
    <row r="547" spans="1:48"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row>
    <row r="548" spans="1:48"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row>
    <row r="549" spans="1:48"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row>
    <row r="550" spans="1:48"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row>
    <row r="551" spans="1:48"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row>
    <row r="552" spans="1:48"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row>
    <row r="553" spans="1:48"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row>
    <row r="554" spans="1:48"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row>
    <row r="555" spans="1:48"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row>
    <row r="556" spans="1:48"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row>
    <row r="557" spans="1:48"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row>
    <row r="558" spans="1:48"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row>
    <row r="559" spans="1:48"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row>
    <row r="560" spans="1:48"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row>
    <row r="561" spans="1:48"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row>
    <row r="562" spans="1:48"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row>
    <row r="563" spans="1:48"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row>
    <row r="564" spans="1:48"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row>
    <row r="565" spans="1:48"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row>
    <row r="566" spans="1:48"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row>
    <row r="567" spans="1:48"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row>
    <row r="568" spans="1:48"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row>
    <row r="569" spans="1:48"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row>
    <row r="570" spans="1:48"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row>
    <row r="571" spans="1:48"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row>
    <row r="572" spans="1:48"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row>
    <row r="573" spans="1:48"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row>
    <row r="574" spans="1:48"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row>
    <row r="575" spans="1:48"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row>
    <row r="576" spans="1:48"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row>
    <row r="577" spans="1:48"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row>
    <row r="578" spans="1:48"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row>
    <row r="579" spans="1:48"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row>
    <row r="580" spans="1:48"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row>
    <row r="581" spans="1:48"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row>
    <row r="582" spans="1:48"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row>
    <row r="583" spans="1:48"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row>
    <row r="584" spans="1:48"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row>
    <row r="585" spans="1:48"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row>
    <row r="586" spans="1:48"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row>
    <row r="587" spans="1:48"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row>
    <row r="588" spans="1:48"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row>
    <row r="589" spans="1:48"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row>
    <row r="590" spans="1:48"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row>
    <row r="591" spans="1:48"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row>
    <row r="592" spans="1:48"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row>
    <row r="593" spans="1:48"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row>
    <row r="594" spans="1:48"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row>
    <row r="595" spans="1:48"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row>
    <row r="596" spans="1:48"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row>
    <row r="597" spans="1:48"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row>
    <row r="598" spans="1:48"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row>
    <row r="599" spans="1:48"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row>
    <row r="600" spans="1:48"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row>
    <row r="601" spans="1:48"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row>
    <row r="602" spans="1:48"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row>
    <row r="603" spans="1:48"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row>
    <row r="604" spans="1:48"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row>
    <row r="605" spans="1:48"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row>
    <row r="606" spans="1:48"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row>
    <row r="607" spans="1:48"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row>
    <row r="608" spans="1:48"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row>
    <row r="609" spans="1:48"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row>
    <row r="610" spans="1:48"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row>
    <row r="611" spans="1:48"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row>
    <row r="612" spans="1:48"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row>
    <row r="613" spans="1:48"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row>
    <row r="614" spans="1:48"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row>
    <row r="615" spans="1:48"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row>
    <row r="616" spans="1:48"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row>
    <row r="617" spans="1:48"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row>
    <row r="618" spans="1:48"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row>
    <row r="619" spans="1:48"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row>
    <row r="620" spans="1:48"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row>
    <row r="621" spans="1:48"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row>
    <row r="622" spans="1:48"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row>
    <row r="623" spans="1:48"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row>
    <row r="624" spans="1:48"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row>
    <row r="625" spans="1:48"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row>
    <row r="626" spans="1:48"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row>
    <row r="627" spans="1:48"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row>
    <row r="628" spans="1:48"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row>
    <row r="629" spans="1:48"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row>
    <row r="630" spans="1:48"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row>
    <row r="631" spans="1:48"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row>
    <row r="632" spans="1:48"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row>
    <row r="633" spans="1:48"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row>
    <row r="634" spans="1:48"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row>
    <row r="635" spans="1:48"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row>
    <row r="636" spans="1:48"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row>
    <row r="637" spans="1:48"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row>
    <row r="638" spans="1:48"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row>
    <row r="639" spans="1:48"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row>
    <row r="640" spans="1:48"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row>
    <row r="641" spans="1:48"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row>
    <row r="642" spans="1:48"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row>
    <row r="643" spans="1:48"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row>
    <row r="644" spans="1:48"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row>
    <row r="645" spans="1:48"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row>
    <row r="646" spans="1:48"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row>
    <row r="647" spans="1:48"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row>
    <row r="648" spans="1:48"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row>
    <row r="649" spans="1:48"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row>
    <row r="650" spans="1:48"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row>
    <row r="651" spans="1:48"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row>
    <row r="652" spans="1:48"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row>
    <row r="653" spans="1:48"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row>
    <row r="654" spans="1:48"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row>
    <row r="655" spans="1:48"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row>
    <row r="656" spans="1:48"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row>
    <row r="657" spans="1:48"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row>
    <row r="658" spans="1:48"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row>
    <row r="659" spans="1:48"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row>
    <row r="660" spans="1:48"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row>
    <row r="661" spans="1:48"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row>
    <row r="662" spans="1:48"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row>
    <row r="663" spans="1:48"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row>
    <row r="664" spans="1:48"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row>
    <row r="665" spans="1:48"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row>
    <row r="666" spans="1:48"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row>
    <row r="667" spans="1:48"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row>
    <row r="668" spans="1:48"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row>
    <row r="669" spans="1:48"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row>
    <row r="670" spans="1:48"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row>
    <row r="671" spans="1:48"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row>
    <row r="672" spans="1:48"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row>
    <row r="673" spans="1:48"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row>
    <row r="674" spans="1:48"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row>
    <row r="675" spans="1:48"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row>
    <row r="676" spans="1:48"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row>
    <row r="677" spans="1:48"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row>
    <row r="678" spans="1:48"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row>
    <row r="679" spans="1:48"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row>
    <row r="680" spans="1:48"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row>
    <row r="681" spans="1:48"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row>
    <row r="682" spans="1:48"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row>
    <row r="683" spans="1:48"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row>
    <row r="684" spans="1:48"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row>
    <row r="685" spans="1:48"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row>
    <row r="686" spans="1:48"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row>
    <row r="687" spans="1:48"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row>
    <row r="688" spans="1:48"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row>
    <row r="689" spans="1:48"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row>
    <row r="690" spans="1:48"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row>
    <row r="691" spans="1:48"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row>
    <row r="692" spans="1:48"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row>
    <row r="693" spans="1:48"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row>
    <row r="694" spans="1:48"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row>
    <row r="695" spans="1:48"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row>
    <row r="696" spans="1:48"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row>
    <row r="697" spans="1:48"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row>
    <row r="698" spans="1:48"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row>
    <row r="699" spans="1:48"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row>
    <row r="700" spans="1:48"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row>
    <row r="701" spans="1:48"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row>
    <row r="702" spans="1:48"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row>
    <row r="703" spans="1:48"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row>
    <row r="704" spans="1:48"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row>
    <row r="705" spans="1:48"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row>
    <row r="706" spans="1:48"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row>
    <row r="707" spans="1:48"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row>
    <row r="708" spans="1:48"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row>
    <row r="709" spans="1:48"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row>
    <row r="710" spans="1:48"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row>
    <row r="711" spans="1:48"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row>
    <row r="712" spans="1:48"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row>
    <row r="713" spans="1:48"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row>
    <row r="714" spans="1:48"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row>
    <row r="715" spans="1:48"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row>
    <row r="716" spans="1:48"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row>
    <row r="717" spans="1:48"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row>
    <row r="718" spans="1:48"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row>
    <row r="719" spans="1:48"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row>
    <row r="720" spans="1:48"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row>
    <row r="721" spans="1:48"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row>
    <row r="722" spans="1:48"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row>
    <row r="723" spans="1:48"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row>
    <row r="724" spans="1:48"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row>
    <row r="725" spans="1:48"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row>
    <row r="726" spans="1:48"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row>
    <row r="727" spans="1:48"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row>
    <row r="728" spans="1:48"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row>
    <row r="729" spans="1:48"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row>
    <row r="730" spans="1:48"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row>
    <row r="731" spans="1:48"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row>
    <row r="732" spans="1:48"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row>
    <row r="733" spans="1:48"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row>
    <row r="734" spans="1:48"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row>
    <row r="735" spans="1:48"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row>
    <row r="736" spans="1:48"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row>
    <row r="737" spans="1:48"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row>
    <row r="738" spans="1:48"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row>
    <row r="739" spans="1:48"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row>
    <row r="740" spans="1:48"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row>
    <row r="741" spans="1:48"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row>
    <row r="742" spans="1:48"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row>
    <row r="743" spans="1:48"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row>
    <row r="744" spans="1:48"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row>
    <row r="745" spans="1:48"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row>
    <row r="746" spans="1:48"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row>
    <row r="747" spans="1:48"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row>
    <row r="748" spans="1:48"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row>
    <row r="749" spans="1:48"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row>
    <row r="750" spans="1:48"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row>
    <row r="751" spans="1:48"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row>
    <row r="752" spans="1:48"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row>
    <row r="753" spans="1:48"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row>
    <row r="754" spans="1:48"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row>
    <row r="755" spans="1:48"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row>
    <row r="756" spans="1:48"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row>
    <row r="757" spans="1:48"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row>
    <row r="758" spans="1:48"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row>
    <row r="759" spans="1:48"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row>
    <row r="760" spans="1:48"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row>
    <row r="761" spans="1:48"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row>
    <row r="762" spans="1:48"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row>
    <row r="763" spans="1:48"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row>
    <row r="764" spans="1:48"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row>
    <row r="765" spans="1:48"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row>
    <row r="766" spans="1:48"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row>
    <row r="767" spans="1:48"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row>
    <row r="768" spans="1:48"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row>
    <row r="769" spans="1:48"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row>
    <row r="770" spans="1:48"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row>
    <row r="771" spans="1:48"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row>
    <row r="772" spans="1:48"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row>
    <row r="773" spans="1:48"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row>
    <row r="774" spans="1:48"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row>
    <row r="775" spans="1:48"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row>
    <row r="776" spans="1:48"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row>
    <row r="777" spans="1:48"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row>
    <row r="778" spans="1:48"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row>
    <row r="779" spans="1:48"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row>
    <row r="780" spans="1:48"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row>
    <row r="781" spans="1:48"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row>
    <row r="782" spans="1:48"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row>
    <row r="783" spans="1:48"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row>
    <row r="784" spans="1:48"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row>
    <row r="785" spans="1:48"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row>
    <row r="786" spans="1:48"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row>
    <row r="787" spans="1:48"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row>
    <row r="788" spans="1:48"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row>
    <row r="789" spans="1:48"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row>
    <row r="790" spans="1:48"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row>
    <row r="791" spans="1:48"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row>
    <row r="792" spans="1:48"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row>
    <row r="793" spans="1:48"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row>
    <row r="794" spans="1:48"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row>
    <row r="795" spans="1:48"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row>
    <row r="796" spans="1:48"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row>
    <row r="797" spans="1:48"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row>
    <row r="798" spans="1:48"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row>
    <row r="799" spans="1:48"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row>
    <row r="800" spans="1:48"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row>
    <row r="801" spans="1:48"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row>
    <row r="802" spans="1:48"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row>
    <row r="803" spans="1:48"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row>
    <row r="804" spans="1:48"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row>
    <row r="805" spans="1:48"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row>
    <row r="806" spans="1:48"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row>
    <row r="807" spans="1:48"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row>
    <row r="808" spans="1:48"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row>
    <row r="809" spans="1:48"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row>
    <row r="810" spans="1:48"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row>
    <row r="811" spans="1:48"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row>
    <row r="812" spans="1:48"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row>
    <row r="813" spans="1:48"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row>
    <row r="814" spans="1:48"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row>
    <row r="815" spans="1:48"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row>
    <row r="816" spans="1:48"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row>
    <row r="817" spans="1:48"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row>
    <row r="818" spans="1:48"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row>
    <row r="819" spans="1:48"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row>
    <row r="820" spans="1:48"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row>
    <row r="821" spans="1:48"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row>
    <row r="822" spans="1:48"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row>
    <row r="823" spans="1:48"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row>
    <row r="824" spans="1:48"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row>
    <row r="825" spans="1:48"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row>
    <row r="826" spans="1:48"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row>
    <row r="827" spans="1:48"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row>
    <row r="828" spans="1:48"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row>
    <row r="829" spans="1:48"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row>
    <row r="830" spans="1:48"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row>
    <row r="831" spans="1:48"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row>
    <row r="832" spans="1:48"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row>
    <row r="833" spans="1:48"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row>
    <row r="834" spans="1:48"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row>
    <row r="835" spans="1:48"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row>
    <row r="836" spans="1:48"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row>
    <row r="837" spans="1:48"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row>
    <row r="838" spans="1:48"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row>
    <row r="839" spans="1:48"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row>
    <row r="840" spans="1:48"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row>
    <row r="841" spans="1:48"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row>
    <row r="842" spans="1:48"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row>
    <row r="843" spans="1:48"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row>
    <row r="844" spans="1:48"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row>
    <row r="845" spans="1:48"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row>
    <row r="846" spans="1:48"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row>
    <row r="847" spans="1:48"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row>
    <row r="848" spans="1:48"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row>
    <row r="849" spans="1:48"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row>
    <row r="850" spans="1:48"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row>
    <row r="851" spans="1:48"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row>
    <row r="852" spans="1:48"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row>
    <row r="853" spans="1:48"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row>
    <row r="854" spans="1:48"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row>
    <row r="855" spans="1:48"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row>
    <row r="856" spans="1:48"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row>
    <row r="857" spans="1:48"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row>
    <row r="858" spans="1:48"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row>
    <row r="859" spans="1:48"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row>
    <row r="860" spans="1:48"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row>
    <row r="861" spans="1:48"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row>
    <row r="862" spans="1:48"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row>
    <row r="863" spans="1:48"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row>
    <row r="864" spans="1:48"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row>
    <row r="865" spans="1:48"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row>
    <row r="866" spans="1:48"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row>
    <row r="867" spans="1:48"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row>
    <row r="868" spans="1:48"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row>
    <row r="869" spans="1:48"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row>
    <row r="870" spans="1:48"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row>
    <row r="871" spans="1:48"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row>
    <row r="872" spans="1:48"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row>
    <row r="873" spans="1:48"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row>
    <row r="874" spans="1:48"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row>
    <row r="875" spans="1:48"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row>
    <row r="876" spans="1:48"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row>
    <row r="877" spans="1:48"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row>
    <row r="878" spans="1:48"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row>
    <row r="879" spans="1:48"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row>
    <row r="880" spans="1:48"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row>
    <row r="881" spans="1:48"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row>
    <row r="882" spans="1:48"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row>
    <row r="883" spans="1:48"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row>
    <row r="884" spans="1:48"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row>
    <row r="885" spans="1:48"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row>
    <row r="886" spans="1:48"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row>
    <row r="887" spans="1:48"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row>
    <row r="888" spans="1:48"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row>
    <row r="889" spans="1:48"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row>
    <row r="890" spans="1:48"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row>
    <row r="891" spans="1:48"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row>
    <row r="892" spans="1:48"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row>
    <row r="893" spans="1:48"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row>
    <row r="894" spans="1:48"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row>
    <row r="895" spans="1:48"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row>
    <row r="896" spans="1:48"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row>
    <row r="897" spans="1:48"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row>
    <row r="898" spans="1:48"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row>
    <row r="899" spans="1:48"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row>
    <row r="900" spans="1:48"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row>
    <row r="901" spans="1:48"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row>
    <row r="902" spans="1:48"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row>
    <row r="903" spans="1:48"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row>
    <row r="904" spans="1:48"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row>
    <row r="905" spans="1:48"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row>
    <row r="906" spans="1:48"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row>
    <row r="907" spans="1:48"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row>
    <row r="908" spans="1:48"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row>
    <row r="909" spans="1:48"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row>
    <row r="910" spans="1:48"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row>
    <row r="911" spans="1:48"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row>
    <row r="912" spans="1:48"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row>
    <row r="913" spans="1:48"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row>
    <row r="914" spans="1:48"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row>
    <row r="915" spans="1:48"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row>
    <row r="916" spans="1:48"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row>
    <row r="917" spans="1:48"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row>
    <row r="918" spans="1:48"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row>
    <row r="919" spans="1:48"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row>
    <row r="920" spans="1:48"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row>
    <row r="921" spans="1:48"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row>
    <row r="922" spans="1:48"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row>
    <row r="923" spans="1:48"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row>
    <row r="924" spans="1:48"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row>
    <row r="925" spans="1:48"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row>
    <row r="926" spans="1:48"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row>
    <row r="927" spans="1:48"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row>
    <row r="928" spans="1:48"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row>
    <row r="929" spans="1:48"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row>
    <row r="930" spans="1:48"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row>
    <row r="931" spans="1:48"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row>
    <row r="932" spans="1:48"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row>
    <row r="933" spans="1:48"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row>
    <row r="934" spans="1:48"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row>
    <row r="935" spans="1:48"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row>
    <row r="936" spans="1:48"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row>
    <row r="937" spans="1:48"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row>
    <row r="938" spans="1:48"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row>
    <row r="939" spans="1:48"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row>
    <row r="940" spans="1:48"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row>
    <row r="941" spans="1:48"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row>
    <row r="942" spans="1:48"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row>
    <row r="943" spans="1:48"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row>
    <row r="944" spans="1:48"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row>
    <row r="945" spans="1:48"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row>
    <row r="946" spans="1:48"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row>
    <row r="947" spans="1:48"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row>
    <row r="948" spans="1:48"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row>
    <row r="949" spans="1:48"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row>
    <row r="950" spans="1:48"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row>
    <row r="951" spans="1:48"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row>
    <row r="952" spans="1:48"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row>
    <row r="953" spans="1:48"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row>
    <row r="954" spans="1:48"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row>
    <row r="955" spans="1:48"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row>
    <row r="956" spans="1:48"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row>
    <row r="957" spans="1:48"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row>
    <row r="958" spans="1:48"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row>
    <row r="959" spans="1:48"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row>
    <row r="960" spans="1:48"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row>
    <row r="961" spans="1:48"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row>
    <row r="962" spans="1:48"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row>
    <row r="963" spans="1:48"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row>
    <row r="964" spans="1:48"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row>
    <row r="965" spans="1:48"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row>
    <row r="966" spans="1:48"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row>
    <row r="967" spans="1:48"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row>
    <row r="968" spans="1:48"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row>
    <row r="969" spans="1:48"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row>
    <row r="970" spans="1:48"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row>
    <row r="971" spans="1:48"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row>
    <row r="972" spans="1:48"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row>
    <row r="973" spans="1:48"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row>
    <row r="974" spans="1:48"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row>
    <row r="975" spans="1:48"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row>
    <row r="976" spans="1:48"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row>
    <row r="977" spans="1:48"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row>
    <row r="978" spans="1:48"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row>
    <row r="979" spans="1:48"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row>
    <row r="980" spans="1:48"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row>
    <row r="981" spans="1:48"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row>
    <row r="982" spans="1:48"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row>
    <row r="983" spans="1:48"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row>
    <row r="984" spans="1:48"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row>
    <row r="985" spans="1:48"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row>
    <row r="986" spans="1:48"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row>
    <row r="987" spans="1:48"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row>
    <row r="988" spans="1:48"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row>
    <row r="989" spans="1:48"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row>
    <row r="990" spans="1:48"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row>
    <row r="991" spans="1:48"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row>
    <row r="992" spans="1:48"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row>
    <row r="993" spans="1:48"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row>
    <row r="994" spans="1:48"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row>
    <row r="995" spans="1:48"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row>
    <row r="996" spans="1:48"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row>
    <row r="997" spans="1:48"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row>
    <row r="998" spans="1:48"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row>
    <row r="999" spans="1:48"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row>
    <row r="1000" spans="1:48"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row>
  </sheetData>
  <mergeCells count="1">
    <mergeCell ref="AN2:AO2"/>
  </mergeCells>
  <phoneticPr fontId="58"/>
  <printOptions gridLines="1"/>
  <pageMargins left="0.19650320837816856" right="0.19650320837816856" top="0.98390475971492264" bottom="0.98390475971492264"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BC1000"/>
  <sheetViews>
    <sheetView tabSelected="1" topLeftCell="A13" workbookViewId="0">
      <selection activeCell="B27" sqref="B27"/>
    </sheetView>
  </sheetViews>
  <sheetFormatPr defaultColWidth="14.42578125" defaultRowHeight="15" customHeight="1"/>
  <cols>
    <col min="1" max="1" width="2" customWidth="1"/>
    <col min="2" max="2" width="8.85546875" customWidth="1"/>
    <col min="3" max="3" width="10.85546875" customWidth="1"/>
    <col min="4" max="5" width="5.42578125" customWidth="1"/>
    <col min="6" max="7" width="18.5703125" customWidth="1"/>
    <col min="8" max="8" width="7.5703125" customWidth="1"/>
    <col min="9" max="10" width="18.5703125" customWidth="1"/>
    <col min="11" max="11" width="7.5703125" customWidth="1"/>
    <col min="12" max="13" width="18.5703125" customWidth="1"/>
    <col min="14" max="14" width="7.5703125" customWidth="1"/>
    <col min="15" max="15" width="2" customWidth="1"/>
    <col min="16" max="16" width="18.140625" customWidth="1"/>
    <col min="17" max="17" width="25" customWidth="1"/>
    <col min="18" max="18" width="9" customWidth="1"/>
    <col min="19" max="55" width="9" hidden="1" customWidth="1"/>
    <col min="56" max="58" width="0" hidden="1" customWidth="1"/>
  </cols>
  <sheetData>
    <row r="1" spans="1:55" ht="11.25" customHeight="1">
      <c r="A1" s="8"/>
      <c r="B1" s="8"/>
      <c r="C1" s="8"/>
      <c r="D1" s="8"/>
      <c r="E1" s="8"/>
      <c r="F1" s="8"/>
      <c r="G1" s="8"/>
      <c r="H1" s="8"/>
      <c r="I1" s="8"/>
      <c r="J1" s="8"/>
      <c r="K1" s="8"/>
      <c r="L1" s="8"/>
      <c r="M1" s="8"/>
      <c r="N1" s="8"/>
      <c r="O1" s="8"/>
      <c r="P1" s="9"/>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row>
    <row r="2" spans="1:55" ht="24" customHeight="1">
      <c r="A2" s="266" t="s">
        <v>350</v>
      </c>
      <c r="B2" s="267"/>
      <c r="C2" s="267"/>
      <c r="D2" s="267"/>
      <c r="E2" s="267"/>
      <c r="F2" s="267"/>
      <c r="G2" s="267"/>
      <c r="H2" s="267"/>
      <c r="I2" s="267"/>
      <c r="J2" s="267"/>
      <c r="K2" s="267"/>
      <c r="L2" s="267"/>
      <c r="M2" s="267"/>
      <c r="N2" s="267"/>
      <c r="O2" s="268"/>
      <c r="P2" s="10" t="s">
        <v>26</v>
      </c>
      <c r="Q2" s="6"/>
      <c r="R2" s="6" t="s">
        <v>27</v>
      </c>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row>
    <row r="3" spans="1:55" ht="24" customHeight="1">
      <c r="A3" s="269" t="s">
        <v>28</v>
      </c>
      <c r="B3" s="267"/>
      <c r="C3" s="267"/>
      <c r="D3" s="267"/>
      <c r="E3" s="267"/>
      <c r="F3" s="267"/>
      <c r="G3" s="267"/>
      <c r="H3" s="267"/>
      <c r="I3" s="267"/>
      <c r="J3" s="267"/>
      <c r="K3" s="267"/>
      <c r="L3" s="267"/>
      <c r="M3" s="267"/>
      <c r="N3" s="267"/>
      <c r="O3" s="268"/>
      <c r="P3" s="11" t="str">
        <f>IF(T17=107,R2,R3)</f>
        <v>ＮＧ</v>
      </c>
      <c r="Q3" s="6"/>
      <c r="R3" s="6" t="s">
        <v>29</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row>
    <row r="4" spans="1:55" ht="24" customHeight="1">
      <c r="A4" s="12"/>
      <c r="B4" s="12"/>
      <c r="C4" s="13" t="s">
        <v>348</v>
      </c>
      <c r="D4" s="12"/>
      <c r="E4" s="12"/>
      <c r="F4" s="12"/>
      <c r="G4" s="12"/>
      <c r="H4" s="12"/>
      <c r="I4" s="12"/>
      <c r="J4" s="12"/>
      <c r="K4" s="12"/>
      <c r="L4" s="12"/>
      <c r="M4" s="12"/>
      <c r="N4" s="12"/>
      <c r="O4" s="12"/>
      <c r="P4" s="11"/>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row>
    <row r="5" spans="1:55" ht="15" customHeight="1">
      <c r="A5" s="14"/>
      <c r="B5" s="270" t="s">
        <v>30</v>
      </c>
      <c r="C5" s="271"/>
      <c r="D5" s="271"/>
      <c r="E5" s="271"/>
      <c r="F5" s="271"/>
      <c r="G5" s="271"/>
      <c r="H5" s="271"/>
      <c r="I5" s="271"/>
      <c r="J5" s="271"/>
      <c r="K5" s="271"/>
      <c r="L5" s="272"/>
      <c r="M5" s="12"/>
      <c r="N5" s="15"/>
      <c r="O5" s="14"/>
      <c r="P5" s="273"/>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row>
    <row r="6" spans="1:55" ht="15" customHeight="1">
      <c r="A6" s="14"/>
      <c r="B6" s="275" t="s">
        <v>349</v>
      </c>
      <c r="C6" s="267"/>
      <c r="D6" s="267"/>
      <c r="E6" s="267"/>
      <c r="F6" s="267"/>
      <c r="G6" s="267"/>
      <c r="H6" s="267"/>
      <c r="I6" s="267"/>
      <c r="J6" s="267"/>
      <c r="K6" s="267"/>
      <c r="L6" s="276"/>
      <c r="M6" s="12"/>
      <c r="N6" s="15"/>
      <c r="O6" s="14"/>
      <c r="P6" s="274"/>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5" ht="15" hidden="1" customHeight="1">
      <c r="A7" s="14"/>
      <c r="B7" s="275"/>
      <c r="C7" s="267"/>
      <c r="D7" s="267"/>
      <c r="E7" s="267"/>
      <c r="F7" s="267"/>
      <c r="G7" s="267"/>
      <c r="H7" s="267"/>
      <c r="I7" s="267"/>
      <c r="J7" s="267"/>
      <c r="K7" s="267"/>
      <c r="L7" s="276"/>
      <c r="M7" s="12"/>
      <c r="N7" s="15"/>
      <c r="O7" s="14"/>
      <c r="P7" s="274"/>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row>
    <row r="8" spans="1:55" ht="15" hidden="1" customHeight="1">
      <c r="A8" s="14"/>
      <c r="B8" s="275"/>
      <c r="C8" s="267"/>
      <c r="D8" s="267"/>
      <c r="E8" s="267"/>
      <c r="F8" s="267"/>
      <c r="G8" s="267"/>
      <c r="H8" s="267"/>
      <c r="I8" s="267"/>
      <c r="J8" s="267"/>
      <c r="K8" s="267"/>
      <c r="L8" s="276"/>
      <c r="M8" s="12"/>
      <c r="N8" s="15"/>
      <c r="O8" s="14"/>
      <c r="P8" s="274"/>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row>
    <row r="9" spans="1:55" ht="4.5" customHeight="1">
      <c r="A9" s="14"/>
      <c r="B9" s="275"/>
      <c r="C9" s="267"/>
      <c r="D9" s="267"/>
      <c r="E9" s="267"/>
      <c r="F9" s="267"/>
      <c r="G9" s="267"/>
      <c r="H9" s="267"/>
      <c r="I9" s="267"/>
      <c r="J9" s="267"/>
      <c r="K9" s="267"/>
      <c r="L9" s="276"/>
      <c r="M9" s="12"/>
      <c r="N9" s="15"/>
      <c r="O9" s="14"/>
      <c r="P9" s="274"/>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row>
    <row r="10" spans="1:55" ht="15" customHeight="1">
      <c r="A10" s="14"/>
      <c r="B10" s="302" t="s">
        <v>31</v>
      </c>
      <c r="C10" s="303"/>
      <c r="D10" s="303"/>
      <c r="E10" s="303"/>
      <c r="F10" s="303"/>
      <c r="G10" s="303"/>
      <c r="H10" s="303"/>
      <c r="I10" s="303"/>
      <c r="J10" s="303"/>
      <c r="K10" s="303"/>
      <c r="L10" s="304"/>
      <c r="M10" s="12"/>
      <c r="N10" s="15"/>
      <c r="O10" s="14"/>
      <c r="P10" s="274"/>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row>
    <row r="11" spans="1:55" ht="15" customHeight="1">
      <c r="A11" s="16"/>
      <c r="B11" s="16"/>
      <c r="C11" s="16"/>
      <c r="D11" s="16"/>
      <c r="E11" s="16"/>
      <c r="F11" s="16"/>
      <c r="G11" s="16"/>
      <c r="H11" s="16"/>
      <c r="I11" s="16"/>
      <c r="J11" s="16"/>
      <c r="K11" s="16"/>
      <c r="L11" s="16"/>
      <c r="M11" s="16"/>
      <c r="N11" s="16"/>
      <c r="O11" s="16"/>
      <c r="P11" s="274"/>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row>
    <row r="12" spans="1:55" ht="24" customHeight="1">
      <c r="A12" s="15"/>
      <c r="B12" s="330" t="s">
        <v>32</v>
      </c>
      <c r="C12" s="331"/>
      <c r="D12" s="331"/>
      <c r="E12" s="332"/>
      <c r="F12" s="333"/>
      <c r="G12" s="331"/>
      <c r="H12" s="259"/>
      <c r="I12" s="15"/>
      <c r="J12" s="15"/>
      <c r="K12" s="15"/>
      <c r="L12" s="15"/>
      <c r="M12" s="15"/>
      <c r="N12" s="15"/>
      <c r="O12" s="15"/>
      <c r="P12" s="274"/>
      <c r="Q12" s="17"/>
      <c r="R12" s="18" t="str">
        <f t="shared" ref="R12" si="0">IF(ISTEXT(F12),$R$2,$R$3)</f>
        <v>ＮＧ</v>
      </c>
      <c r="S12" s="17"/>
      <c r="T12" s="17">
        <f>COUNTIF(R12:R25,$R$2)</f>
        <v>1</v>
      </c>
      <c r="U12" s="17" t="s">
        <v>33</v>
      </c>
      <c r="V12" s="17" t="s">
        <v>33</v>
      </c>
      <c r="W12" s="17" t="s">
        <v>34</v>
      </c>
      <c r="X12" s="17" t="s">
        <v>35</v>
      </c>
      <c r="Y12" s="17" t="s">
        <v>36</v>
      </c>
      <c r="Z12" s="17" t="s">
        <v>37</v>
      </c>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row>
    <row r="13" spans="1:55" ht="24" customHeight="1">
      <c r="A13" s="15"/>
      <c r="B13" s="308" t="s">
        <v>38</v>
      </c>
      <c r="C13" s="309"/>
      <c r="D13" s="309"/>
      <c r="E13" s="315"/>
      <c r="F13" s="334"/>
      <c r="G13" s="309"/>
      <c r="H13" s="310"/>
      <c r="I13" s="15" t="s">
        <v>39</v>
      </c>
      <c r="J13" s="15"/>
      <c r="K13" s="15"/>
      <c r="L13" s="15"/>
      <c r="M13" s="15"/>
      <c r="N13" s="15"/>
      <c r="O13" s="15"/>
      <c r="P13" s="274"/>
      <c r="Q13" s="17"/>
      <c r="R13" s="18" t="str">
        <f>IF(ISTEXT(F13),$R$2,$R$3)</f>
        <v>ＮＧ</v>
      </c>
      <c r="S13" s="17"/>
      <c r="T13" s="17">
        <f>COUNTIF(R30:T30,R2)</f>
        <v>3</v>
      </c>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row>
    <row r="14" spans="1:55" ht="24" customHeight="1">
      <c r="A14" s="15"/>
      <c r="B14" s="308" t="s">
        <v>40</v>
      </c>
      <c r="C14" s="309"/>
      <c r="D14" s="309"/>
      <c r="E14" s="315"/>
      <c r="F14" s="335"/>
      <c r="G14" s="336"/>
      <c r="H14" s="337"/>
      <c r="I14" s="15"/>
      <c r="J14" s="15"/>
      <c r="K14" s="15"/>
      <c r="L14" s="15"/>
      <c r="M14" s="15"/>
      <c r="N14" s="15"/>
      <c r="O14" s="15"/>
      <c r="P14" s="274"/>
      <c r="Q14" s="17"/>
      <c r="R14" s="18" t="str">
        <f>IF(ISTEXT(F14),$R$2,$R$3)</f>
        <v>ＮＧ</v>
      </c>
      <c r="S14" s="17"/>
      <c r="T14" s="17">
        <f>COUNTIF(R33:T64,$R$2)</f>
        <v>74</v>
      </c>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row>
    <row r="15" spans="1:55" ht="24" customHeight="1">
      <c r="A15" s="15"/>
      <c r="B15" s="308" t="s">
        <v>41</v>
      </c>
      <c r="C15" s="309"/>
      <c r="D15" s="309"/>
      <c r="E15" s="315"/>
      <c r="F15" s="338">
        <f>SUM(V15:X15)</f>
        <v>0</v>
      </c>
      <c r="G15" s="309"/>
      <c r="H15" s="310"/>
      <c r="I15" s="15" t="s">
        <v>42</v>
      </c>
      <c r="J15" s="15"/>
      <c r="K15" s="15"/>
      <c r="L15" s="15"/>
      <c r="M15" s="15"/>
      <c r="N15" s="15"/>
      <c r="O15" s="15"/>
      <c r="P15" s="274"/>
      <c r="Q15" s="17"/>
      <c r="R15" s="18" t="str">
        <f t="shared" ref="R15:R16" si="1">IF(ISNUMBER(F15),$R$2,$R$3)</f>
        <v>ＯＫ</v>
      </c>
      <c r="S15" s="17"/>
      <c r="T15" s="17"/>
      <c r="U15" s="17"/>
      <c r="V15" s="17">
        <f>IF(F32="三重奏",3,IF(F32="四重奏",4,IF(F32="五重奏",5,IF(F32="六重奏",6,IF(F32="七重奏",7,IF(F32="八重奏",8,0))))))</f>
        <v>0</v>
      </c>
      <c r="W15" s="17">
        <f>IF(I32="三重奏",3,IF(I32="四重奏",4,IF(I32="五重奏",5,IF(I32="六重奏",6,IF(I32="七重奏",7,IF(I32="八重奏",8,0))))))</f>
        <v>0</v>
      </c>
      <c r="X15" s="17">
        <f>IF(L32="三重奏",3,IF(L32="四重奏",4,IF(L32="五重奏",5,IF(L32="六重奏",6,IF(L32="七重奏",7,IF(L32="八重奏",8,0))))))</f>
        <v>0</v>
      </c>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row>
    <row r="16" spans="1:55" ht="24" customHeight="1">
      <c r="A16" s="15"/>
      <c r="B16" s="308" t="s">
        <v>43</v>
      </c>
      <c r="C16" s="309"/>
      <c r="D16" s="309"/>
      <c r="E16" s="315"/>
      <c r="F16" s="339"/>
      <c r="G16" s="309"/>
      <c r="H16" s="310"/>
      <c r="I16" s="19" t="s">
        <v>44</v>
      </c>
      <c r="J16" s="19"/>
      <c r="K16" s="20"/>
      <c r="L16" s="20"/>
      <c r="M16" s="20"/>
      <c r="N16" s="20"/>
      <c r="O16" s="15"/>
      <c r="P16" s="274"/>
      <c r="Q16" s="17"/>
      <c r="R16" s="18" t="str">
        <f t="shared" si="1"/>
        <v>ＮＧ</v>
      </c>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row>
    <row r="17" spans="1:55" ht="24" customHeight="1">
      <c r="A17" s="15"/>
      <c r="B17" s="308" t="s">
        <v>45</v>
      </c>
      <c r="C17" s="309"/>
      <c r="D17" s="309"/>
      <c r="E17" s="315"/>
      <c r="F17" s="316"/>
      <c r="G17" s="309"/>
      <c r="H17" s="310"/>
      <c r="I17" s="15" t="s">
        <v>46</v>
      </c>
      <c r="J17" s="15"/>
      <c r="K17" s="15"/>
      <c r="L17" s="15"/>
      <c r="M17" s="15"/>
      <c r="N17" s="15"/>
      <c r="O17" s="15"/>
      <c r="P17" s="274"/>
      <c r="Q17" s="17"/>
      <c r="R17" s="18" t="str">
        <f t="shared" ref="R17:R21" si="2">IF(ISTEXT(F17),$R$2,$R$3)</f>
        <v>ＮＧ</v>
      </c>
      <c r="S17" s="17"/>
      <c r="T17" s="17">
        <f>SUM(T12:T14)</f>
        <v>78</v>
      </c>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row>
    <row r="18" spans="1:55" ht="24" customHeight="1">
      <c r="A18" s="15"/>
      <c r="B18" s="340" t="s">
        <v>47</v>
      </c>
      <c r="C18" s="314" t="s">
        <v>48</v>
      </c>
      <c r="D18" s="309"/>
      <c r="E18" s="315"/>
      <c r="F18" s="316"/>
      <c r="G18" s="309"/>
      <c r="H18" s="310"/>
      <c r="I18" s="15" t="s">
        <v>49</v>
      </c>
      <c r="J18" s="15"/>
      <c r="K18" s="15"/>
      <c r="L18" s="15"/>
      <c r="M18" s="15"/>
      <c r="N18" s="15"/>
      <c r="O18" s="15"/>
      <c r="P18" s="274"/>
      <c r="Q18" s="17"/>
      <c r="R18" s="18" t="str">
        <f t="shared" si="2"/>
        <v>ＮＧ</v>
      </c>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row>
    <row r="19" spans="1:55" ht="24" customHeight="1">
      <c r="A19" s="15"/>
      <c r="B19" s="281"/>
      <c r="C19" s="314" t="s">
        <v>50</v>
      </c>
      <c r="D19" s="309"/>
      <c r="E19" s="315"/>
      <c r="F19" s="316"/>
      <c r="G19" s="309"/>
      <c r="H19" s="310"/>
      <c r="I19" s="15" t="s">
        <v>51</v>
      </c>
      <c r="J19" s="15"/>
      <c r="K19" s="15"/>
      <c r="L19" s="15"/>
      <c r="M19" s="15"/>
      <c r="N19" s="15"/>
      <c r="O19" s="15"/>
      <c r="P19" s="274"/>
      <c r="Q19" s="17"/>
      <c r="R19" s="18" t="str">
        <f t="shared" si="2"/>
        <v>ＮＧ</v>
      </c>
      <c r="S19" s="17"/>
      <c r="T19" s="17" t="s">
        <v>356</v>
      </c>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row>
    <row r="20" spans="1:55" ht="24" customHeight="1">
      <c r="A20" s="15"/>
      <c r="B20" s="281"/>
      <c r="C20" s="314" t="s">
        <v>52</v>
      </c>
      <c r="D20" s="309"/>
      <c r="E20" s="315"/>
      <c r="F20" s="316"/>
      <c r="G20" s="309"/>
      <c r="H20" s="310"/>
      <c r="I20" s="15" t="s">
        <v>53</v>
      </c>
      <c r="J20" s="15"/>
      <c r="K20" s="15"/>
      <c r="L20" s="15"/>
      <c r="M20" s="15"/>
      <c r="N20" s="15"/>
      <c r="O20" s="15"/>
      <c r="P20" s="274"/>
      <c r="Q20" s="17"/>
      <c r="R20" s="18" t="str">
        <f t="shared" si="2"/>
        <v>ＮＧ</v>
      </c>
      <c r="S20" s="17"/>
      <c r="T20" s="17" t="s">
        <v>357</v>
      </c>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row>
    <row r="21" spans="1:55" ht="24" customHeight="1">
      <c r="A21" s="15"/>
      <c r="B21" s="282"/>
      <c r="C21" s="314" t="s">
        <v>54</v>
      </c>
      <c r="D21" s="309"/>
      <c r="E21" s="315"/>
      <c r="F21" s="316"/>
      <c r="G21" s="309"/>
      <c r="H21" s="310"/>
      <c r="I21" s="15" t="s">
        <v>55</v>
      </c>
      <c r="J21" s="15"/>
      <c r="K21" s="15"/>
      <c r="L21" s="15"/>
      <c r="M21" s="15"/>
      <c r="N21" s="15"/>
      <c r="O21" s="15"/>
      <c r="P21" s="274"/>
      <c r="Q21" s="17"/>
      <c r="R21" s="18" t="str">
        <f t="shared" si="2"/>
        <v>ＮＧ</v>
      </c>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row>
    <row r="22" spans="1:55" ht="24" customHeight="1">
      <c r="A22" s="15"/>
      <c r="B22" s="317" t="s">
        <v>56</v>
      </c>
      <c r="C22" s="318"/>
      <c r="D22" s="314" t="s">
        <v>57</v>
      </c>
      <c r="E22" s="315"/>
      <c r="F22" s="316"/>
      <c r="G22" s="315"/>
      <c r="H22" s="21" t="s">
        <v>58</v>
      </c>
      <c r="I22" s="15" t="s">
        <v>59</v>
      </c>
      <c r="J22" s="15"/>
      <c r="K22" s="15"/>
      <c r="L22" s="15"/>
      <c r="M22" s="15"/>
      <c r="N22" s="15"/>
      <c r="O22" s="15"/>
      <c r="P22" s="274"/>
      <c r="Q22" s="17"/>
      <c r="R22" s="18" t="str">
        <f t="shared" ref="R22:R26" si="3">IF(F22="",$R$3,$R$2)</f>
        <v>ＮＧ</v>
      </c>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row>
    <row r="23" spans="1:55" ht="24" customHeight="1">
      <c r="A23" s="15"/>
      <c r="B23" s="319"/>
      <c r="C23" s="320"/>
      <c r="D23" s="314" t="s">
        <v>60</v>
      </c>
      <c r="E23" s="315"/>
      <c r="F23" s="316"/>
      <c r="G23" s="315"/>
      <c r="H23" s="21" t="s">
        <v>58</v>
      </c>
      <c r="I23" s="15" t="s">
        <v>61</v>
      </c>
      <c r="J23" s="15"/>
      <c r="K23" s="15"/>
      <c r="L23" s="15"/>
      <c r="M23" s="15"/>
      <c r="N23" s="15"/>
      <c r="O23" s="15"/>
      <c r="P23" s="274"/>
      <c r="Q23" s="17"/>
      <c r="R23" s="18" t="str">
        <f t="shared" si="3"/>
        <v>ＮＧ</v>
      </c>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row>
    <row r="24" spans="1:55" ht="24" customHeight="1">
      <c r="A24" s="15"/>
      <c r="B24" s="317" t="s">
        <v>62</v>
      </c>
      <c r="C24" s="318"/>
      <c r="D24" s="314" t="s">
        <v>63</v>
      </c>
      <c r="E24" s="315"/>
      <c r="F24" s="316"/>
      <c r="G24" s="315"/>
      <c r="H24" s="21" t="s">
        <v>58</v>
      </c>
      <c r="I24" s="15" t="s">
        <v>64</v>
      </c>
      <c r="J24" s="15"/>
      <c r="K24" s="15"/>
      <c r="L24" s="15"/>
      <c r="M24" s="15"/>
      <c r="N24" s="15"/>
      <c r="O24" s="15"/>
      <c r="P24" s="274"/>
      <c r="Q24" s="17"/>
      <c r="R24" s="18" t="str">
        <f t="shared" si="3"/>
        <v>ＮＧ</v>
      </c>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row>
    <row r="25" spans="1:55" ht="24" customHeight="1">
      <c r="A25" s="15"/>
      <c r="B25" s="321"/>
      <c r="C25" s="322"/>
      <c r="D25" s="264" t="s">
        <v>60</v>
      </c>
      <c r="E25" s="323"/>
      <c r="F25" s="324"/>
      <c r="G25" s="323"/>
      <c r="H25" s="22" t="s">
        <v>58</v>
      </c>
      <c r="I25" s="15" t="s">
        <v>61</v>
      </c>
      <c r="J25" s="15"/>
      <c r="K25" s="15"/>
      <c r="L25" s="15"/>
      <c r="M25" s="15"/>
      <c r="N25" s="15"/>
      <c r="O25" s="15"/>
      <c r="P25" s="274"/>
      <c r="Q25" s="17"/>
      <c r="R25" s="18" t="str">
        <f t="shared" si="3"/>
        <v>ＮＧ</v>
      </c>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row>
    <row r="26" spans="1:55" ht="24" customHeight="1">
      <c r="A26" s="511"/>
      <c r="B26" s="308" t="s">
        <v>361</v>
      </c>
      <c r="C26" s="309"/>
      <c r="D26" s="309"/>
      <c r="E26" s="315"/>
      <c r="F26" s="316"/>
      <c r="G26" s="309"/>
      <c r="H26" s="310"/>
      <c r="I26" s="512" t="s">
        <v>359</v>
      </c>
      <c r="J26" s="511"/>
      <c r="K26" s="511"/>
      <c r="L26" s="511"/>
      <c r="M26" s="511"/>
      <c r="N26" s="511"/>
      <c r="O26" s="511"/>
      <c r="P26" s="274"/>
      <c r="Q26" s="17"/>
      <c r="R26" s="18" t="str">
        <f>IF(F26="",$R$3,$R$2)</f>
        <v>ＮＧ</v>
      </c>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row>
    <row r="27" spans="1:55" ht="35.25" customHeight="1">
      <c r="A27" s="15"/>
      <c r="B27" s="15"/>
      <c r="C27" s="15"/>
      <c r="D27" s="15"/>
      <c r="E27" s="15"/>
      <c r="F27" s="23"/>
      <c r="G27" s="23"/>
      <c r="H27" s="23"/>
      <c r="I27" s="15"/>
      <c r="J27" s="15"/>
      <c r="K27" s="15"/>
      <c r="L27" s="15"/>
      <c r="M27" s="15"/>
      <c r="N27" s="15"/>
      <c r="O27" s="15"/>
      <c r="P27" s="274"/>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row>
    <row r="28" spans="1:55" ht="108" customHeight="1">
      <c r="A28" s="15"/>
      <c r="B28" s="296" t="s">
        <v>358</v>
      </c>
      <c r="C28" s="297"/>
      <c r="D28" s="297"/>
      <c r="E28" s="297"/>
      <c r="F28" s="297"/>
      <c r="G28" s="297"/>
      <c r="H28" s="297"/>
      <c r="I28" s="297"/>
      <c r="J28" s="297"/>
      <c r="K28" s="297"/>
      <c r="L28" s="298"/>
      <c r="M28" s="15"/>
      <c r="N28" s="15"/>
      <c r="O28" s="15"/>
      <c r="P28" s="274"/>
      <c r="Q28" s="17"/>
      <c r="R28" s="17"/>
      <c r="S28" s="17"/>
      <c r="T28" s="17"/>
      <c r="U28" s="17"/>
      <c r="V28" s="17"/>
      <c r="W28" s="17"/>
      <c r="X28" s="17"/>
      <c r="Y28" s="17"/>
      <c r="Z28" s="17"/>
      <c r="AA28" s="17"/>
      <c r="AB28" s="17"/>
      <c r="AC28" s="17"/>
      <c r="AD28" s="17"/>
      <c r="AE28" s="17"/>
      <c r="AF28" s="17"/>
      <c r="AG28" s="17"/>
      <c r="AH28" s="17"/>
      <c r="AI28" s="17" t="s">
        <v>352</v>
      </c>
      <c r="AJ28" s="17"/>
      <c r="AK28" s="17"/>
      <c r="AL28" s="17"/>
      <c r="AM28" s="17"/>
      <c r="AN28" s="17"/>
      <c r="AO28" s="17"/>
      <c r="AP28" s="17"/>
      <c r="AQ28" s="17"/>
      <c r="AR28" s="17"/>
      <c r="AS28" s="17"/>
      <c r="AT28" s="17"/>
      <c r="AU28" s="17"/>
      <c r="AV28" s="17"/>
      <c r="AW28" s="17"/>
      <c r="AX28" s="17"/>
      <c r="AY28" s="17"/>
      <c r="AZ28" s="17"/>
      <c r="BA28" s="17"/>
      <c r="BB28" s="17"/>
      <c r="BC28" s="17"/>
    </row>
    <row r="29" spans="1:55" ht="24" customHeight="1">
      <c r="A29" s="15"/>
      <c r="B29" s="15"/>
      <c r="C29" s="15"/>
      <c r="D29" s="15"/>
      <c r="E29" s="15"/>
      <c r="F29" s="15"/>
      <c r="G29" s="15"/>
      <c r="H29" s="15"/>
      <c r="I29" s="15"/>
      <c r="J29" s="15"/>
      <c r="K29" s="15"/>
      <c r="L29" s="15"/>
      <c r="M29" s="15"/>
      <c r="N29" s="15"/>
      <c r="O29" s="15"/>
      <c r="P29" s="274"/>
      <c r="Q29" s="17"/>
      <c r="R29" s="17"/>
      <c r="S29" s="17"/>
      <c r="T29" s="17"/>
      <c r="U29" s="17"/>
      <c r="V29" s="24" t="s">
        <v>65</v>
      </c>
      <c r="W29" s="17"/>
      <c r="X29" s="17"/>
      <c r="Y29" s="17"/>
      <c r="Z29" s="17"/>
      <c r="AA29" s="17"/>
      <c r="AB29" s="17"/>
      <c r="AC29" s="17"/>
      <c r="AD29" s="17"/>
      <c r="AE29" s="17"/>
      <c r="AF29" s="17"/>
      <c r="AG29" s="17"/>
      <c r="AH29" s="17"/>
      <c r="AI29" s="253" t="s">
        <v>351</v>
      </c>
      <c r="AJ29" s="17"/>
      <c r="AK29" s="17"/>
      <c r="AL29" s="17"/>
      <c r="AM29" s="17"/>
      <c r="AN29" s="17"/>
      <c r="AO29" s="17"/>
      <c r="AP29" s="17"/>
      <c r="AQ29" s="17"/>
      <c r="AR29" s="17"/>
      <c r="AS29" s="17"/>
      <c r="AT29" s="17"/>
      <c r="AU29" s="17"/>
      <c r="AV29" s="17"/>
      <c r="AW29" s="17"/>
      <c r="AX29" s="17"/>
      <c r="AY29" s="17"/>
      <c r="AZ29" s="17"/>
      <c r="BA29" s="17"/>
      <c r="BB29" s="17"/>
      <c r="BC29" s="17"/>
    </row>
    <row r="30" spans="1:55" ht="24" customHeight="1">
      <c r="A30" s="15"/>
      <c r="B30" s="299" t="s">
        <v>66</v>
      </c>
      <c r="C30" s="300"/>
      <c r="D30" s="300"/>
      <c r="E30" s="301"/>
      <c r="F30" s="299" t="s">
        <v>67</v>
      </c>
      <c r="G30" s="300"/>
      <c r="H30" s="301"/>
      <c r="I30" s="299" t="s">
        <v>68</v>
      </c>
      <c r="J30" s="300"/>
      <c r="K30" s="301"/>
      <c r="L30" s="299" t="s">
        <v>69</v>
      </c>
      <c r="M30" s="300"/>
      <c r="N30" s="301"/>
      <c r="O30" s="15"/>
      <c r="P30" s="274"/>
      <c r="Q30" s="17"/>
      <c r="R30" s="18" t="str">
        <f t="shared" ref="R30:T30" si="4">IF(R31=R32,$R$2,$R$3)</f>
        <v>ＯＫ</v>
      </c>
      <c r="S30" s="18" t="str">
        <f t="shared" si="4"/>
        <v>ＯＫ</v>
      </c>
      <c r="T30" s="18" t="str">
        <f t="shared" si="4"/>
        <v>ＯＫ</v>
      </c>
      <c r="U30" s="17"/>
      <c r="V30" s="25">
        <f>COUNTIF(R31:T31,$R$2)</f>
        <v>0</v>
      </c>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row>
    <row r="31" spans="1:55" ht="24" customHeight="1">
      <c r="A31" s="15"/>
      <c r="B31" s="330" t="s">
        <v>70</v>
      </c>
      <c r="C31" s="331"/>
      <c r="D31" s="331"/>
      <c r="E31" s="259"/>
      <c r="F31" s="305"/>
      <c r="G31" s="306"/>
      <c r="H31" s="307"/>
      <c r="I31" s="305"/>
      <c r="J31" s="306"/>
      <c r="K31" s="307"/>
      <c r="L31" s="305"/>
      <c r="M31" s="306"/>
      <c r="N31" s="307"/>
      <c r="O31" s="15"/>
      <c r="P31" s="274"/>
      <c r="Q31" s="17"/>
      <c r="R31" s="17" t="str">
        <f t="shared" ref="R31:R38" si="5">IF(ISTEXT(F31),$R$2,$R$3)</f>
        <v>ＮＧ</v>
      </c>
      <c r="S31" s="17" t="str">
        <f t="shared" ref="S31:S32" si="6">IF(ISTEXT(I31),$R$2,$R$3)</f>
        <v>ＮＧ</v>
      </c>
      <c r="T31" s="17" t="str">
        <f t="shared" ref="T31:T32" si="7">IF(ISTEXT(L31),$R$2,$R$3)</f>
        <v>ＮＧ</v>
      </c>
      <c r="U31" s="17"/>
      <c r="V31" s="17" t="s">
        <v>71</v>
      </c>
      <c r="W31" s="17" t="s">
        <v>72</v>
      </c>
      <c r="X31" s="17" t="s">
        <v>73</v>
      </c>
      <c r="Y31" s="17" t="s">
        <v>74</v>
      </c>
      <c r="Z31" s="17" t="s">
        <v>75</v>
      </c>
      <c r="AA31" s="17" t="s">
        <v>76</v>
      </c>
      <c r="AB31" s="17" t="s">
        <v>77</v>
      </c>
      <c r="AC31" s="17" t="s">
        <v>78</v>
      </c>
      <c r="AD31" s="17" t="s">
        <v>79</v>
      </c>
      <c r="AE31" s="17" t="s">
        <v>80</v>
      </c>
      <c r="AF31" s="17" t="s">
        <v>81</v>
      </c>
      <c r="AG31" s="17" t="s">
        <v>82</v>
      </c>
      <c r="AH31" s="17" t="s">
        <v>83</v>
      </c>
      <c r="AI31" s="17" t="s">
        <v>84</v>
      </c>
      <c r="AJ31" s="17"/>
      <c r="AK31" s="17"/>
      <c r="AL31" s="17"/>
      <c r="AM31" s="17"/>
      <c r="AN31" s="17"/>
      <c r="AO31" s="17"/>
      <c r="AP31" s="17"/>
      <c r="AQ31" s="17"/>
      <c r="AR31" s="17"/>
      <c r="AS31" s="17"/>
      <c r="AT31" s="17"/>
      <c r="AU31" s="17"/>
      <c r="AV31" s="17"/>
      <c r="AW31" s="17"/>
      <c r="AX31" s="17"/>
      <c r="AY31" s="17"/>
      <c r="AZ31" s="17"/>
      <c r="BA31" s="17"/>
      <c r="BB31" s="17"/>
      <c r="BC31" s="17"/>
    </row>
    <row r="32" spans="1:55" ht="24" customHeight="1">
      <c r="A32" s="15"/>
      <c r="B32" s="308" t="s">
        <v>85</v>
      </c>
      <c r="C32" s="309"/>
      <c r="D32" s="309"/>
      <c r="E32" s="310"/>
      <c r="F32" s="311"/>
      <c r="G32" s="312"/>
      <c r="H32" s="313"/>
      <c r="I32" s="311"/>
      <c r="J32" s="312"/>
      <c r="K32" s="313"/>
      <c r="L32" s="311"/>
      <c r="M32" s="312"/>
      <c r="N32" s="313"/>
      <c r="O32" s="15"/>
      <c r="P32" s="274"/>
      <c r="Q32" s="17"/>
      <c r="R32" s="17" t="str">
        <f t="shared" si="5"/>
        <v>ＮＧ</v>
      </c>
      <c r="S32" s="17" t="str">
        <f t="shared" si="6"/>
        <v>ＮＧ</v>
      </c>
      <c r="T32" s="17" t="str">
        <f t="shared" si="7"/>
        <v>ＮＧ</v>
      </c>
      <c r="U32" s="17"/>
      <c r="V32" s="17" t="s">
        <v>86</v>
      </c>
      <c r="W32" s="17" t="s">
        <v>87</v>
      </c>
      <c r="X32" s="17" t="s">
        <v>88</v>
      </c>
      <c r="Y32" s="17" t="s">
        <v>89</v>
      </c>
      <c r="Z32" s="17" t="s">
        <v>90</v>
      </c>
      <c r="AA32" s="17" t="s">
        <v>91</v>
      </c>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row>
    <row r="33" spans="1:55" ht="34.5" customHeight="1">
      <c r="A33" s="15"/>
      <c r="B33" s="280" t="s">
        <v>92</v>
      </c>
      <c r="C33" s="283" t="s">
        <v>93</v>
      </c>
      <c r="D33" s="284"/>
      <c r="E33" s="285"/>
      <c r="F33" s="289"/>
      <c r="G33" s="290"/>
      <c r="H33" s="291"/>
      <c r="I33" s="292"/>
      <c r="J33" s="290"/>
      <c r="K33" s="291"/>
      <c r="L33" s="292"/>
      <c r="M33" s="290"/>
      <c r="N33" s="291"/>
      <c r="O33" s="15"/>
      <c r="P33" s="274"/>
      <c r="Q33" s="17"/>
      <c r="R33" s="18" t="str">
        <f t="shared" si="5"/>
        <v>ＮＧ</v>
      </c>
      <c r="S33" s="18" t="str">
        <f t="shared" ref="S33:S38" si="8">IF(S$31=$R$2,IF(ISTEXT(I33),$R$2,$R$3),IF(ISTEXT(I33),$R$3,$R$2))</f>
        <v>ＯＫ</v>
      </c>
      <c r="T33" s="18" t="str">
        <f t="shared" ref="T33:T40" si="9">IF(T$31=$R$2,IF(ISTEXT(L33),$R$2,$R$3),IF(ISTEXT(L33),$R$3,$R$2))</f>
        <v>ＯＫ</v>
      </c>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row>
    <row r="34" spans="1:55" ht="34.5" customHeight="1">
      <c r="A34" s="15"/>
      <c r="B34" s="281"/>
      <c r="C34" s="286" t="s">
        <v>94</v>
      </c>
      <c r="D34" s="287"/>
      <c r="E34" s="288"/>
      <c r="F34" s="293"/>
      <c r="G34" s="294"/>
      <c r="H34" s="295"/>
      <c r="I34" s="293"/>
      <c r="J34" s="294"/>
      <c r="K34" s="295"/>
      <c r="L34" s="293"/>
      <c r="M34" s="294"/>
      <c r="N34" s="295"/>
      <c r="O34" s="15"/>
      <c r="P34" s="274"/>
      <c r="Q34" s="17"/>
      <c r="R34" s="18" t="str">
        <f t="shared" si="5"/>
        <v>ＮＧ</v>
      </c>
      <c r="S34" s="18" t="str">
        <f t="shared" si="8"/>
        <v>ＯＫ</v>
      </c>
      <c r="T34" s="18" t="str">
        <f t="shared" si="9"/>
        <v>ＯＫ</v>
      </c>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row>
    <row r="35" spans="1:55" ht="34.5" customHeight="1">
      <c r="A35" s="15"/>
      <c r="B35" s="282"/>
      <c r="C35" s="341" t="s">
        <v>95</v>
      </c>
      <c r="D35" s="342"/>
      <c r="E35" s="343"/>
      <c r="F35" s="344"/>
      <c r="G35" s="345"/>
      <c r="H35" s="346"/>
      <c r="I35" s="347"/>
      <c r="J35" s="348"/>
      <c r="K35" s="278"/>
      <c r="L35" s="347"/>
      <c r="M35" s="348"/>
      <c r="N35" s="278"/>
      <c r="O35" s="15"/>
      <c r="P35" s="274"/>
      <c r="Q35" s="17"/>
      <c r="R35" s="18" t="str">
        <f t="shared" si="5"/>
        <v>ＮＧ</v>
      </c>
      <c r="S35" s="18" t="str">
        <f t="shared" si="8"/>
        <v>ＯＫ</v>
      </c>
      <c r="T35" s="18" t="str">
        <f t="shared" si="9"/>
        <v>ＯＫ</v>
      </c>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row>
    <row r="36" spans="1:55" ht="34.5" customHeight="1">
      <c r="A36" s="15"/>
      <c r="B36" s="280" t="s">
        <v>96</v>
      </c>
      <c r="C36" s="283" t="s">
        <v>93</v>
      </c>
      <c r="D36" s="284"/>
      <c r="E36" s="285"/>
      <c r="F36" s="289"/>
      <c r="G36" s="290"/>
      <c r="H36" s="291"/>
      <c r="I36" s="292"/>
      <c r="J36" s="290"/>
      <c r="K36" s="291"/>
      <c r="L36" s="292"/>
      <c r="M36" s="290"/>
      <c r="N36" s="291"/>
      <c r="O36" s="15"/>
      <c r="P36" s="274"/>
      <c r="Q36" s="17"/>
      <c r="R36" s="18" t="str">
        <f t="shared" si="5"/>
        <v>ＮＧ</v>
      </c>
      <c r="S36" s="18" t="str">
        <f t="shared" si="8"/>
        <v>ＯＫ</v>
      </c>
      <c r="T36" s="18" t="str">
        <f t="shared" si="9"/>
        <v>ＯＫ</v>
      </c>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row>
    <row r="37" spans="1:55" ht="34.5" customHeight="1">
      <c r="A37" s="15"/>
      <c r="B37" s="281"/>
      <c r="C37" s="286" t="s">
        <v>94</v>
      </c>
      <c r="D37" s="287"/>
      <c r="E37" s="288"/>
      <c r="F37" s="293"/>
      <c r="G37" s="294"/>
      <c r="H37" s="295"/>
      <c r="I37" s="293"/>
      <c r="J37" s="294"/>
      <c r="K37" s="295"/>
      <c r="L37" s="293"/>
      <c r="M37" s="294"/>
      <c r="N37" s="295"/>
      <c r="O37" s="15"/>
      <c r="P37" s="274"/>
      <c r="Q37" s="17"/>
      <c r="R37" s="18" t="str">
        <f t="shared" si="5"/>
        <v>ＮＧ</v>
      </c>
      <c r="S37" s="18" t="str">
        <f t="shared" si="8"/>
        <v>ＯＫ</v>
      </c>
      <c r="T37" s="18" t="str">
        <f t="shared" si="9"/>
        <v>ＯＫ</v>
      </c>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row>
    <row r="38" spans="1:55" ht="48.75" customHeight="1">
      <c r="A38" s="15"/>
      <c r="B38" s="282"/>
      <c r="C38" s="341" t="s">
        <v>97</v>
      </c>
      <c r="D38" s="342"/>
      <c r="E38" s="343"/>
      <c r="F38" s="43"/>
      <c r="G38" s="279"/>
      <c r="H38" s="278"/>
      <c r="I38" s="43"/>
      <c r="J38" s="277"/>
      <c r="K38" s="278"/>
      <c r="L38" s="43"/>
      <c r="M38" s="277"/>
      <c r="N38" s="278"/>
      <c r="O38" s="15"/>
      <c r="P38" s="274"/>
      <c r="Q38" s="17"/>
      <c r="R38" s="18" t="str">
        <f t="shared" si="5"/>
        <v>ＮＧ</v>
      </c>
      <c r="S38" s="18" t="str">
        <f t="shared" si="8"/>
        <v>ＯＫ</v>
      </c>
      <c r="T38" s="18" t="str">
        <f t="shared" si="9"/>
        <v>ＯＫ</v>
      </c>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row>
    <row r="39" spans="1:55" ht="34.5" customHeight="1">
      <c r="A39" s="15"/>
      <c r="B39" s="280" t="s">
        <v>98</v>
      </c>
      <c r="C39" s="283" t="s">
        <v>93</v>
      </c>
      <c r="D39" s="362"/>
      <c r="E39" s="373" t="s">
        <v>99</v>
      </c>
      <c r="F39" s="289"/>
      <c r="G39" s="367"/>
      <c r="H39" s="364"/>
      <c r="I39" s="249"/>
      <c r="J39" s="250"/>
      <c r="K39" s="364"/>
      <c r="L39" s="292"/>
      <c r="M39" s="367"/>
      <c r="N39" s="364"/>
      <c r="O39" s="15"/>
      <c r="P39" s="325" t="s">
        <v>100</v>
      </c>
      <c r="Q39" s="17"/>
      <c r="R39" s="18" t="str">
        <f t="shared" ref="R39:R41" si="10">IF(H$39="無","OK",IF(ISTEXT(F39),$R$2,$R$3))</f>
        <v>ＮＧ</v>
      </c>
      <c r="S39" s="18" t="str">
        <f t="shared" ref="S39:S41" si="11">IF(S$31=$R$2,IF(K$39="無","OK",IF(ISTEXT(I39),$R$2,$R$3)),IF(ISTEXT(I39),$R$3,$R$2))</f>
        <v>ＯＫ</v>
      </c>
      <c r="T39" s="18" t="str">
        <f t="shared" si="9"/>
        <v>ＯＫ</v>
      </c>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row>
    <row r="40" spans="1:55" ht="34.5" customHeight="1">
      <c r="A40" s="15"/>
      <c r="B40" s="281"/>
      <c r="C40" s="286" t="s">
        <v>94</v>
      </c>
      <c r="D40" s="370"/>
      <c r="E40" s="374"/>
      <c r="F40" s="293"/>
      <c r="G40" s="369"/>
      <c r="H40" s="365"/>
      <c r="I40" s="251"/>
      <c r="J40" s="252"/>
      <c r="K40" s="365"/>
      <c r="L40" s="368"/>
      <c r="M40" s="369"/>
      <c r="N40" s="365"/>
      <c r="O40" s="15"/>
      <c r="P40" s="326"/>
      <c r="Q40" s="17"/>
      <c r="R40" s="18" t="str">
        <f t="shared" si="10"/>
        <v>ＮＧ</v>
      </c>
      <c r="S40" s="18" t="str">
        <f t="shared" si="11"/>
        <v>ＯＫ</v>
      </c>
      <c r="T40" s="18" t="str">
        <f t="shared" si="9"/>
        <v>ＯＫ</v>
      </c>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row>
    <row r="41" spans="1:55" ht="48.75" customHeight="1">
      <c r="A41" s="15"/>
      <c r="B41" s="361"/>
      <c r="C41" s="371" t="s">
        <v>101</v>
      </c>
      <c r="D41" s="372"/>
      <c r="E41" s="375"/>
      <c r="F41" s="43"/>
      <c r="G41" s="44"/>
      <c r="H41" s="366"/>
      <c r="I41" s="45"/>
      <c r="J41" s="46"/>
      <c r="K41" s="366"/>
      <c r="L41" s="45"/>
      <c r="M41" s="46"/>
      <c r="N41" s="366"/>
      <c r="O41" s="15"/>
      <c r="P41" s="327"/>
      <c r="Q41" s="17"/>
      <c r="R41" s="18" t="str">
        <f t="shared" si="10"/>
        <v>ＮＧ</v>
      </c>
      <c r="S41" s="18" t="str">
        <f t="shared" si="11"/>
        <v>ＯＫ</v>
      </c>
      <c r="T41" s="18" t="str">
        <f>IF(T$31=$R$2,IF(N39="無","OK",IF(ISTEXT(L41),$R$2,$R$3)),IF(ISTEXT(L41),$R$3,$R$2))</f>
        <v>ＯＫ</v>
      </c>
      <c r="U41" s="17"/>
      <c r="V41" s="17" t="s">
        <v>102</v>
      </c>
      <c r="W41" s="17" t="s">
        <v>103</v>
      </c>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row>
    <row r="42" spans="1:55" ht="24" customHeight="1">
      <c r="A42" s="15"/>
      <c r="B42" s="363" t="s">
        <v>104</v>
      </c>
      <c r="C42" s="27" t="s">
        <v>105</v>
      </c>
      <c r="D42" s="258" t="s">
        <v>106</v>
      </c>
      <c r="E42" s="259"/>
      <c r="F42" s="49"/>
      <c r="G42" s="48"/>
      <c r="H42" s="254"/>
      <c r="I42" s="47"/>
      <c r="J42" s="48"/>
      <c r="K42" s="254"/>
      <c r="L42" s="47"/>
      <c r="M42" s="48"/>
      <c r="N42" s="254"/>
      <c r="O42" s="15"/>
      <c r="P42" s="328" t="s">
        <v>347</v>
      </c>
      <c r="Q42" s="17"/>
      <c r="R42" s="18" t="str">
        <f t="shared" ref="R42:R47" si="12">IF(ISTEXT(F42),$R$2,$R$3)</f>
        <v>ＮＧ</v>
      </c>
      <c r="S42" s="18" t="str">
        <f t="shared" ref="S42:S47" si="13">IF(S$31=$R$2,IF(ISTEXT(I42),$R$2,$R$3),IF(ISTEXT(I42),$R$3,$R$2))</f>
        <v>ＯＫ</v>
      </c>
      <c r="T42" s="18" t="str">
        <f t="shared" ref="T42:T47" si="14">IF(T$31=$R$2,IF(ISTEXT(L42),$R$2,$R$3),IF(ISTEXT(L42),$R$3,$R$2))</f>
        <v>ＯＫ</v>
      </c>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row>
    <row r="43" spans="1:55" ht="24" customHeight="1">
      <c r="A43" s="15"/>
      <c r="B43" s="261"/>
      <c r="C43" s="30" t="s">
        <v>108</v>
      </c>
      <c r="D43" s="256" t="s">
        <v>109</v>
      </c>
      <c r="E43" s="257"/>
      <c r="F43" s="31"/>
      <c r="G43" s="32"/>
      <c r="H43" s="255"/>
      <c r="I43" s="31"/>
      <c r="J43" s="32"/>
      <c r="K43" s="255"/>
      <c r="L43" s="31"/>
      <c r="M43" s="32"/>
      <c r="N43" s="255"/>
      <c r="O43" s="15"/>
      <c r="P43" s="326"/>
      <c r="Q43" s="17"/>
      <c r="R43" s="18" t="str">
        <f t="shared" si="12"/>
        <v>ＮＧ</v>
      </c>
      <c r="S43" s="18" t="str">
        <f t="shared" si="13"/>
        <v>ＯＫ</v>
      </c>
      <c r="T43" s="18" t="str">
        <f t="shared" si="14"/>
        <v>ＯＫ</v>
      </c>
      <c r="U43" s="17" t="s">
        <v>110</v>
      </c>
      <c r="V43" s="17" t="s">
        <v>111</v>
      </c>
      <c r="W43" s="17" t="s">
        <v>112</v>
      </c>
      <c r="X43" s="17" t="s">
        <v>113</v>
      </c>
      <c r="Y43" s="17" t="s">
        <v>114</v>
      </c>
      <c r="Z43" s="17" t="s">
        <v>115</v>
      </c>
      <c r="AA43" s="17" t="s">
        <v>116</v>
      </c>
      <c r="AB43" s="17" t="s">
        <v>117</v>
      </c>
      <c r="AC43" s="17" t="s">
        <v>118</v>
      </c>
      <c r="AD43" s="17" t="s">
        <v>119</v>
      </c>
      <c r="AE43" s="17" t="s">
        <v>120</v>
      </c>
      <c r="AF43" s="17" t="s">
        <v>121</v>
      </c>
      <c r="AG43" s="17" t="s">
        <v>122</v>
      </c>
      <c r="AH43" s="17" t="s">
        <v>123</v>
      </c>
      <c r="AI43" s="17" t="s">
        <v>124</v>
      </c>
      <c r="AJ43" s="17" t="s">
        <v>125</v>
      </c>
      <c r="AK43" s="17" t="s">
        <v>126</v>
      </c>
      <c r="AL43" s="17" t="s">
        <v>127</v>
      </c>
      <c r="AM43" s="17" t="s">
        <v>128</v>
      </c>
      <c r="AN43" s="17" t="s">
        <v>129</v>
      </c>
      <c r="AO43" s="17" t="s">
        <v>130</v>
      </c>
      <c r="AP43" s="17" t="s">
        <v>131</v>
      </c>
      <c r="AQ43" s="17" t="s">
        <v>132</v>
      </c>
      <c r="AR43" s="17" t="s">
        <v>133</v>
      </c>
      <c r="AS43" s="17" t="s">
        <v>134</v>
      </c>
      <c r="AT43" s="17" t="s">
        <v>135</v>
      </c>
      <c r="AU43" s="17" t="s">
        <v>136</v>
      </c>
      <c r="AV43" s="17" t="s">
        <v>137</v>
      </c>
      <c r="AW43" s="17" t="s">
        <v>138</v>
      </c>
      <c r="AX43" s="17" t="s">
        <v>139</v>
      </c>
      <c r="AY43" s="17" t="s">
        <v>140</v>
      </c>
      <c r="AZ43" s="17" t="s">
        <v>141</v>
      </c>
      <c r="BA43" s="17" t="s">
        <v>142</v>
      </c>
      <c r="BB43" s="17" t="s">
        <v>143</v>
      </c>
      <c r="BC43" s="17" t="s">
        <v>144</v>
      </c>
    </row>
    <row r="44" spans="1:55" ht="24" customHeight="1">
      <c r="A44" s="15"/>
      <c r="B44" s="260" t="s">
        <v>145</v>
      </c>
      <c r="C44" s="27" t="s">
        <v>105</v>
      </c>
      <c r="D44" s="258" t="s">
        <v>106</v>
      </c>
      <c r="E44" s="259"/>
      <c r="F44" s="49"/>
      <c r="G44" s="48"/>
      <c r="H44" s="254"/>
      <c r="I44" s="47"/>
      <c r="J44" s="48"/>
      <c r="K44" s="254"/>
      <c r="L44" s="47"/>
      <c r="M44" s="48"/>
      <c r="N44" s="254"/>
      <c r="O44" s="15"/>
      <c r="P44" s="326"/>
      <c r="Q44" s="17"/>
      <c r="R44" s="18" t="str">
        <f t="shared" si="12"/>
        <v>ＮＧ</v>
      </c>
      <c r="S44" s="18" t="str">
        <f t="shared" si="13"/>
        <v>ＯＫ</v>
      </c>
      <c r="T44" s="18" t="str">
        <f t="shared" si="14"/>
        <v>ＯＫ</v>
      </c>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row>
    <row r="45" spans="1:55" ht="24" customHeight="1">
      <c r="A45" s="15"/>
      <c r="B45" s="261"/>
      <c r="C45" s="30" t="s">
        <v>108</v>
      </c>
      <c r="D45" s="256" t="s">
        <v>109</v>
      </c>
      <c r="E45" s="257"/>
      <c r="F45" s="31"/>
      <c r="G45" s="32"/>
      <c r="H45" s="255"/>
      <c r="I45" s="31"/>
      <c r="J45" s="32"/>
      <c r="K45" s="255"/>
      <c r="L45" s="31"/>
      <c r="M45" s="32"/>
      <c r="N45" s="255"/>
      <c r="O45" s="15"/>
      <c r="P45" s="326"/>
      <c r="Q45" s="17"/>
      <c r="R45" s="18" t="str">
        <f t="shared" si="12"/>
        <v>ＮＧ</v>
      </c>
      <c r="S45" s="18" t="str">
        <f t="shared" si="13"/>
        <v>ＯＫ</v>
      </c>
      <c r="T45" s="18" t="str">
        <f t="shared" si="14"/>
        <v>ＯＫ</v>
      </c>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row>
    <row r="46" spans="1:55" ht="24" customHeight="1">
      <c r="A46" s="15"/>
      <c r="B46" s="260" t="s">
        <v>146</v>
      </c>
      <c r="C46" s="27" t="s">
        <v>105</v>
      </c>
      <c r="D46" s="262" t="s">
        <v>106</v>
      </c>
      <c r="E46" s="263"/>
      <c r="F46" s="49"/>
      <c r="G46" s="48"/>
      <c r="H46" s="254"/>
      <c r="I46" s="47"/>
      <c r="J46" s="48"/>
      <c r="K46" s="254"/>
      <c r="L46" s="47"/>
      <c r="M46" s="48"/>
      <c r="N46" s="254"/>
      <c r="O46" s="15"/>
      <c r="P46" s="326"/>
      <c r="Q46" s="17"/>
      <c r="R46" s="18" t="str">
        <f t="shared" si="12"/>
        <v>ＮＧ</v>
      </c>
      <c r="S46" s="18" t="str">
        <f t="shared" si="13"/>
        <v>ＯＫ</v>
      </c>
      <c r="T46" s="18" t="str">
        <f t="shared" si="14"/>
        <v>ＯＫ</v>
      </c>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row>
    <row r="47" spans="1:55" ht="24" customHeight="1">
      <c r="A47" s="15"/>
      <c r="B47" s="261"/>
      <c r="C47" s="30" t="s">
        <v>108</v>
      </c>
      <c r="D47" s="264" t="s">
        <v>109</v>
      </c>
      <c r="E47" s="265"/>
      <c r="F47" s="31"/>
      <c r="G47" s="32"/>
      <c r="H47" s="255"/>
      <c r="I47" s="31"/>
      <c r="J47" s="32"/>
      <c r="K47" s="255"/>
      <c r="L47" s="31"/>
      <c r="M47" s="32"/>
      <c r="N47" s="255"/>
      <c r="O47" s="15"/>
      <c r="P47" s="326"/>
      <c r="Q47" s="17"/>
      <c r="R47" s="18" t="str">
        <f t="shared" si="12"/>
        <v>ＮＧ</v>
      </c>
      <c r="S47" s="18" t="str">
        <f t="shared" si="13"/>
        <v>ＯＫ</v>
      </c>
      <c r="T47" s="18" t="str">
        <f t="shared" si="14"/>
        <v>ＯＫ</v>
      </c>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row>
    <row r="48" spans="1:55" ht="24" customHeight="1">
      <c r="A48" s="15"/>
      <c r="B48" s="260" t="s">
        <v>147</v>
      </c>
      <c r="C48" s="27" t="s">
        <v>105</v>
      </c>
      <c r="D48" s="258" t="s">
        <v>106</v>
      </c>
      <c r="E48" s="259"/>
      <c r="F48" s="49"/>
      <c r="G48" s="48"/>
      <c r="H48" s="254"/>
      <c r="I48" s="49"/>
      <c r="J48" s="48"/>
      <c r="K48" s="254"/>
      <c r="L48" s="49"/>
      <c r="M48" s="48"/>
      <c r="N48" s="254"/>
      <c r="O48" s="15"/>
      <c r="P48" s="326"/>
      <c r="Q48" s="17"/>
      <c r="R48" s="18" t="str">
        <f t="shared" ref="R48:R49" si="15">IF(OR(F$32="八重奏",F$32="七重奏",F$32="六重奏",F$32="五重奏",F$32="四重奏"),IF(ISTEXT(F48),$R$2,$R$3),IF(ISTEXT(F48),$R$3,$R$2))</f>
        <v>ＯＫ</v>
      </c>
      <c r="S48" s="18" t="str">
        <f t="shared" ref="S48:S49" si="16">IF(OR(I$32="八重奏",I$32="七重奏",I$32="六重奏",I$32="五重奏",I$32="四重奏"),IF(ISTEXT(I48),$R$2,$R$3),IF(ISTEXT(I48),$R$3,$R$2))</f>
        <v>ＯＫ</v>
      </c>
      <c r="T48" s="18" t="str">
        <f t="shared" ref="T48:T49" si="17">IF(OR(L$32="八重奏",L$32="七重奏",L$32="六重奏",L$32="五重奏",L$32="四重奏"),IF(ISTEXT(L48),$R$2,$R$3),IF(ISTEXT(L48),$R$3,$R$2))</f>
        <v>ＯＫ</v>
      </c>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row>
    <row r="49" spans="1:55" ht="24" customHeight="1">
      <c r="A49" s="15"/>
      <c r="B49" s="261"/>
      <c r="C49" s="30" t="s">
        <v>108</v>
      </c>
      <c r="D49" s="256" t="s">
        <v>109</v>
      </c>
      <c r="E49" s="257"/>
      <c r="F49" s="31"/>
      <c r="G49" s="32"/>
      <c r="H49" s="255"/>
      <c r="I49" s="31"/>
      <c r="J49" s="32"/>
      <c r="K49" s="255"/>
      <c r="L49" s="31"/>
      <c r="M49" s="32"/>
      <c r="N49" s="255"/>
      <c r="O49" s="15"/>
      <c r="P49" s="326"/>
      <c r="Q49" s="17"/>
      <c r="R49" s="18" t="str">
        <f t="shared" si="15"/>
        <v>ＯＫ</v>
      </c>
      <c r="S49" s="18" t="str">
        <f t="shared" si="16"/>
        <v>ＯＫ</v>
      </c>
      <c r="T49" s="18" t="str">
        <f t="shared" si="17"/>
        <v>ＯＫ</v>
      </c>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row>
    <row r="50" spans="1:55" ht="24" customHeight="1">
      <c r="A50" s="15"/>
      <c r="B50" s="260" t="s">
        <v>148</v>
      </c>
      <c r="C50" s="27" t="s">
        <v>105</v>
      </c>
      <c r="D50" s="262" t="s">
        <v>106</v>
      </c>
      <c r="E50" s="263"/>
      <c r="F50" s="49"/>
      <c r="G50" s="48"/>
      <c r="H50" s="254"/>
      <c r="I50" s="49"/>
      <c r="J50" s="48"/>
      <c r="K50" s="254"/>
      <c r="L50" s="49"/>
      <c r="M50" s="48"/>
      <c r="N50" s="254"/>
      <c r="O50" s="15"/>
      <c r="P50" s="326"/>
      <c r="Q50" s="17"/>
      <c r="R50" s="18" t="str">
        <f t="shared" ref="R50:R51" si="18">IF(OR(F$32="八重奏",F$32="七重奏",F$32="六重奏",F$32="五重奏"),IF(ISTEXT(F50),$R$2,$R$3),IF(ISTEXT(F50),$R$3,$R$2))</f>
        <v>ＯＫ</v>
      </c>
      <c r="S50" s="18" t="str">
        <f t="shared" ref="S50:S51" si="19">IF(OR(I$32="八重奏",I$32="七重奏",I$32="六重奏",I$32="五重奏"),IF(ISTEXT(I50),$R$2,$R$3),IF(ISTEXT(I50),$R$3,$R$2))</f>
        <v>ＯＫ</v>
      </c>
      <c r="T50" s="18" t="str">
        <f t="shared" ref="T50:T51" si="20">IF(OR(L$32="八重奏",L$32="七重奏",L$32="六重奏",L$32="五重奏"),IF(ISTEXT(L50),$R$2,$R$3),IF(ISTEXT(L50),$R$3,$R$2))</f>
        <v>ＯＫ</v>
      </c>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row>
    <row r="51" spans="1:55" ht="24" customHeight="1">
      <c r="A51" s="15"/>
      <c r="B51" s="261"/>
      <c r="C51" s="30" t="s">
        <v>108</v>
      </c>
      <c r="D51" s="264" t="s">
        <v>109</v>
      </c>
      <c r="E51" s="265"/>
      <c r="F51" s="31"/>
      <c r="G51" s="32"/>
      <c r="H51" s="255"/>
      <c r="I51" s="31"/>
      <c r="J51" s="32"/>
      <c r="K51" s="255"/>
      <c r="L51" s="31"/>
      <c r="M51" s="32"/>
      <c r="N51" s="255"/>
      <c r="O51" s="15"/>
      <c r="P51" s="326"/>
      <c r="Q51" s="17"/>
      <c r="R51" s="18" t="str">
        <f t="shared" si="18"/>
        <v>ＯＫ</v>
      </c>
      <c r="S51" s="18" t="str">
        <f t="shared" si="19"/>
        <v>ＯＫ</v>
      </c>
      <c r="T51" s="18" t="str">
        <f t="shared" si="20"/>
        <v>ＯＫ</v>
      </c>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row>
    <row r="52" spans="1:55" ht="24" customHeight="1">
      <c r="A52" s="15"/>
      <c r="B52" s="260" t="s">
        <v>149</v>
      </c>
      <c r="C52" s="27" t="s">
        <v>105</v>
      </c>
      <c r="D52" s="262" t="s">
        <v>106</v>
      </c>
      <c r="E52" s="263"/>
      <c r="F52" s="49"/>
      <c r="G52" s="48"/>
      <c r="H52" s="254"/>
      <c r="I52" s="49"/>
      <c r="J52" s="48"/>
      <c r="K52" s="254"/>
      <c r="L52" s="49"/>
      <c r="M52" s="48"/>
      <c r="N52" s="254"/>
      <c r="O52" s="15"/>
      <c r="P52" s="326"/>
      <c r="Q52" s="17"/>
      <c r="R52" s="18" t="str">
        <f t="shared" ref="R52:R53" si="21">IF(OR(F$32="八重奏",F$32="七重奏",F$32="六重奏"),IF(ISTEXT(F52),$R$2,$R$3),IF(ISTEXT(F52),$R$3,$R$2))</f>
        <v>ＯＫ</v>
      </c>
      <c r="S52" s="18" t="str">
        <f t="shared" ref="S52:S53" si="22">IF(OR(I$32="八重奏",I$32="七重奏",I$32="六重奏"),IF(ISTEXT(I52),$R$2,$R$3),IF(ISTEXT(I52),$R$3,$R$2))</f>
        <v>ＯＫ</v>
      </c>
      <c r="T52" s="18" t="str">
        <f t="shared" ref="T52:T53" si="23">IF(OR(L$32="八重奏",L$32="七重奏",L$32="六重奏"),IF(ISTEXT(L52),$R$2,$R$3),IF(ISTEXT(L52),$R$3,$R$2))</f>
        <v>ＯＫ</v>
      </c>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row>
    <row r="53" spans="1:55" ht="24" customHeight="1">
      <c r="A53" s="15"/>
      <c r="B53" s="261"/>
      <c r="C53" s="30" t="s">
        <v>108</v>
      </c>
      <c r="D53" s="264" t="s">
        <v>109</v>
      </c>
      <c r="E53" s="265"/>
      <c r="F53" s="31"/>
      <c r="G53" s="32"/>
      <c r="H53" s="255"/>
      <c r="I53" s="31"/>
      <c r="J53" s="32"/>
      <c r="K53" s="255"/>
      <c r="L53" s="31"/>
      <c r="M53" s="32"/>
      <c r="N53" s="255"/>
      <c r="O53" s="15"/>
      <c r="P53" s="326"/>
      <c r="Q53" s="17"/>
      <c r="R53" s="18" t="str">
        <f t="shared" si="21"/>
        <v>ＯＫ</v>
      </c>
      <c r="S53" s="18" t="str">
        <f t="shared" si="22"/>
        <v>ＯＫ</v>
      </c>
      <c r="T53" s="18" t="str">
        <f t="shared" si="23"/>
        <v>ＯＫ</v>
      </c>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row>
    <row r="54" spans="1:55" ht="24" customHeight="1">
      <c r="A54" s="15"/>
      <c r="B54" s="260" t="s">
        <v>150</v>
      </c>
      <c r="C54" s="27" t="s">
        <v>105</v>
      </c>
      <c r="D54" s="258" t="s">
        <v>106</v>
      </c>
      <c r="E54" s="259"/>
      <c r="F54" s="49"/>
      <c r="G54" s="48"/>
      <c r="H54" s="254"/>
      <c r="I54" s="49"/>
      <c r="J54" s="48"/>
      <c r="K54" s="254"/>
      <c r="L54" s="49"/>
      <c r="M54" s="48"/>
      <c r="N54" s="254"/>
      <c r="O54" s="15"/>
      <c r="P54" s="326"/>
      <c r="Q54" s="17"/>
      <c r="R54" s="18" t="str">
        <f t="shared" ref="R54:R55" si="24">IF(OR(F$32="八重奏",F$32="七重奏"),IF(ISTEXT(F54),$R$2,$R$3),IF(ISTEXT(F54),$R$3,$R$2))</f>
        <v>ＯＫ</v>
      </c>
      <c r="S54" s="18" t="str">
        <f t="shared" ref="S54:S55" si="25">IF(OR(I$32="八重奏",I$32="七重奏"),IF(ISTEXT(I54),$R$2,$R$3),IF(ISTEXT(I54),$R$3,$R$2))</f>
        <v>ＯＫ</v>
      </c>
      <c r="T54" s="18" t="str">
        <f t="shared" ref="T54:T55" si="26">IF(OR(L$32="八重奏",L$32="七重奏"),IF(ISTEXT(L54),$R$2,$R$3),IF(ISTEXT(L54),$R$3,$R$2))</f>
        <v>ＯＫ</v>
      </c>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row>
    <row r="55" spans="1:55" ht="24" customHeight="1">
      <c r="A55" s="15"/>
      <c r="B55" s="261"/>
      <c r="C55" s="30" t="s">
        <v>108</v>
      </c>
      <c r="D55" s="256" t="s">
        <v>109</v>
      </c>
      <c r="E55" s="257"/>
      <c r="F55" s="31"/>
      <c r="G55" s="32"/>
      <c r="H55" s="255"/>
      <c r="I55" s="31"/>
      <c r="J55" s="32"/>
      <c r="K55" s="255"/>
      <c r="L55" s="31"/>
      <c r="M55" s="32"/>
      <c r="N55" s="255"/>
      <c r="O55" s="15"/>
      <c r="P55" s="326"/>
      <c r="Q55" s="17"/>
      <c r="R55" s="18" t="str">
        <f t="shared" si="24"/>
        <v>ＯＫ</v>
      </c>
      <c r="S55" s="18" t="str">
        <f t="shared" si="25"/>
        <v>ＯＫ</v>
      </c>
      <c r="T55" s="18" t="str">
        <f t="shared" si="26"/>
        <v>ＯＫ</v>
      </c>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row>
    <row r="56" spans="1:55" ht="24" customHeight="1">
      <c r="A56" s="15"/>
      <c r="B56" s="260" t="s">
        <v>151</v>
      </c>
      <c r="C56" s="27" t="s">
        <v>105</v>
      </c>
      <c r="D56" s="258" t="s">
        <v>106</v>
      </c>
      <c r="E56" s="259"/>
      <c r="F56" s="49"/>
      <c r="G56" s="48"/>
      <c r="H56" s="254"/>
      <c r="I56" s="49"/>
      <c r="J56" s="48"/>
      <c r="K56" s="254"/>
      <c r="L56" s="49"/>
      <c r="M56" s="48"/>
      <c r="N56" s="254"/>
      <c r="O56" s="15"/>
      <c r="P56" s="326"/>
      <c r="Q56" s="17"/>
      <c r="R56" s="18" t="str">
        <f t="shared" ref="R56:R57" si="27">IF(F$32="八重奏",IF(ISTEXT(F56),$R$2,$R$3),IF(ISTEXT(F56),$R$3,$R$2))</f>
        <v>ＯＫ</v>
      </c>
      <c r="S56" s="18" t="str">
        <f t="shared" ref="S56:S57" si="28">IF(I$32="八重奏",IF(ISTEXT(I56),$R$2,$R$3),IF(ISTEXT(I56),$R$3,$R$2))</f>
        <v>ＯＫ</v>
      </c>
      <c r="T56" s="18" t="str">
        <f t="shared" ref="T56:T57" si="29">IF(L$32="八重奏",IF(ISTEXT(L56),$R$2,$R$3),IF(ISTEXT(L56),$R$3,$R$2))</f>
        <v>ＯＫ</v>
      </c>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row>
    <row r="57" spans="1:55" ht="24" customHeight="1">
      <c r="A57" s="15"/>
      <c r="B57" s="357"/>
      <c r="C57" s="30" t="s">
        <v>108</v>
      </c>
      <c r="D57" s="256" t="s">
        <v>109</v>
      </c>
      <c r="E57" s="257"/>
      <c r="F57" s="31"/>
      <c r="G57" s="32"/>
      <c r="H57" s="255"/>
      <c r="I57" s="31"/>
      <c r="J57" s="32"/>
      <c r="K57" s="255"/>
      <c r="L57" s="31"/>
      <c r="M57" s="32"/>
      <c r="N57" s="255"/>
      <c r="O57" s="15"/>
      <c r="P57" s="327"/>
      <c r="Q57" s="17"/>
      <c r="R57" s="18" t="str">
        <f t="shared" si="27"/>
        <v>ＯＫ</v>
      </c>
      <c r="S57" s="18" t="str">
        <f t="shared" si="28"/>
        <v>ＯＫ</v>
      </c>
      <c r="T57" s="18" t="str">
        <f t="shared" si="29"/>
        <v>ＯＫ</v>
      </c>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row>
    <row r="58" spans="1:55" ht="24" customHeight="1">
      <c r="A58" s="15"/>
      <c r="B58" s="355" t="s">
        <v>152</v>
      </c>
      <c r="C58" s="358"/>
      <c r="D58" s="359" t="s">
        <v>343</v>
      </c>
      <c r="E58" s="360"/>
      <c r="F58" s="329"/>
      <c r="G58" s="301"/>
      <c r="H58" s="33"/>
      <c r="I58" s="329"/>
      <c r="J58" s="301"/>
      <c r="K58" s="33"/>
      <c r="L58" s="329"/>
      <c r="M58" s="301"/>
      <c r="N58" s="33"/>
      <c r="O58" s="15"/>
      <c r="P58" s="218"/>
      <c r="Q58" s="17"/>
      <c r="R58" s="18" t="str">
        <f>IF(ISTEXT(H58),$R$2,$R$3)</f>
        <v>ＮＧ</v>
      </c>
      <c r="S58" s="18" t="str">
        <f>IF(S$31=$R$2,IF(ISTEXT(K58),$R$2,$R$3),IF(ISTEXT(K58),$R$3,$R$2))</f>
        <v>ＯＫ</v>
      </c>
      <c r="T58" s="18" t="str">
        <f>IF(T$31=$R$2,IF(ISTEXT(N58),$R$2,$R$3),IF(ISTEXT(N58),$R$3,$R$2))</f>
        <v>ＯＫ</v>
      </c>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row>
    <row r="59" spans="1:55" ht="24" customHeight="1">
      <c r="A59" s="15"/>
      <c r="B59" s="355" t="s">
        <v>154</v>
      </c>
      <c r="C59" s="300"/>
      <c r="D59" s="300"/>
      <c r="E59" s="301"/>
      <c r="F59" s="329"/>
      <c r="G59" s="300"/>
      <c r="H59" s="301"/>
      <c r="I59" s="329"/>
      <c r="J59" s="300"/>
      <c r="K59" s="301"/>
      <c r="L59" s="329"/>
      <c r="M59" s="300"/>
      <c r="N59" s="301"/>
      <c r="O59" s="15"/>
      <c r="Q59" s="17"/>
      <c r="R59" s="18" t="str">
        <f>IF(ISNUMBER(F59),$R$2,$R$3)</f>
        <v>ＮＧ</v>
      </c>
      <c r="S59" s="18" t="str">
        <f>IF(S$31=$R$2,IF(ISNUMBER(I59),$R$2,$R$3),IF(ISNUMBER(I59),$R$3,$R$2))</f>
        <v>ＯＫ</v>
      </c>
      <c r="T59" s="18" t="str">
        <f>IF(T$31=$R$2,IF(ISNUMBER(L59),$R$2,$R$3),IF(ISNUMBER(L59),$R$3,$R$2))</f>
        <v>ＯＫ</v>
      </c>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row>
    <row r="60" spans="1:55" ht="24" customHeight="1">
      <c r="A60" s="15"/>
      <c r="B60" s="355" t="s">
        <v>155</v>
      </c>
      <c r="C60" s="300"/>
      <c r="D60" s="300"/>
      <c r="E60" s="301"/>
      <c r="F60" s="329"/>
      <c r="G60" s="301"/>
      <c r="H60" s="33"/>
      <c r="I60" s="329"/>
      <c r="J60" s="301"/>
      <c r="K60" s="33"/>
      <c r="L60" s="329"/>
      <c r="M60" s="301"/>
      <c r="N60" s="33"/>
      <c r="O60" s="15"/>
      <c r="Q60" s="17"/>
      <c r="R60" s="18" t="str">
        <f>IF(ISTEXT(H60),$R$2,$R$3)</f>
        <v>ＮＧ</v>
      </c>
      <c r="S60" s="18" t="str">
        <f>IF(S$31=$R$2,IF(ISTEXT(K60),$R$2,$R$3),IF(ISTEXT(K60),$R$3,$R$2))</f>
        <v>ＯＫ</v>
      </c>
      <c r="T60" s="18" t="str">
        <f>IF(T$31=$R$2,IF(ISTEXT(N60),$R$2,$R$3),IF(ISTEXT(N60),$R$3,$R$2))</f>
        <v>ＯＫ</v>
      </c>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row>
    <row r="61" spans="1:55" ht="24" customHeight="1">
      <c r="A61" s="15"/>
      <c r="B61" s="356" t="s">
        <v>156</v>
      </c>
      <c r="C61" s="300"/>
      <c r="D61" s="300"/>
      <c r="E61" s="301"/>
      <c r="F61" s="329"/>
      <c r="G61" s="300"/>
      <c r="H61" s="301"/>
      <c r="I61" s="329"/>
      <c r="J61" s="300"/>
      <c r="K61" s="301"/>
      <c r="L61" s="329"/>
      <c r="M61" s="300"/>
      <c r="N61" s="301"/>
      <c r="O61" s="15"/>
      <c r="P61" s="34" t="s">
        <v>157</v>
      </c>
      <c r="Q61" s="17"/>
      <c r="R61" s="18" t="str">
        <f t="shared" ref="R61:R62" si="30">IF(ISNUMBER(F61),$R$2,$R$3)</f>
        <v>ＮＧ</v>
      </c>
      <c r="S61" s="18" t="str">
        <f t="shared" ref="S61:S62" si="31">IF(S$31=$R$2,IF(ISNUMBER(I61),$R$2,$R$3),IF(ISNUMBER(I61),$R$3,$R$2))</f>
        <v>ＯＫ</v>
      </c>
      <c r="T61" s="18" t="str">
        <f t="shared" ref="T61:T62" si="32">IF(T$31=$R$2,IF(ISNUMBER(L61),$R$2,$R$3),IF(ISNUMBER(L61),$R$3,$R$2))</f>
        <v>ＯＫ</v>
      </c>
      <c r="U61" s="17">
        <v>0</v>
      </c>
      <c r="V61" s="17">
        <v>1</v>
      </c>
      <c r="W61" s="17">
        <v>2</v>
      </c>
      <c r="X61" s="17">
        <v>3</v>
      </c>
      <c r="Y61" s="17">
        <v>4</v>
      </c>
      <c r="Z61" s="17">
        <v>5</v>
      </c>
      <c r="AA61" s="17">
        <v>6</v>
      </c>
      <c r="AB61" s="17">
        <v>7</v>
      </c>
      <c r="AC61" s="17">
        <v>8</v>
      </c>
      <c r="AD61" s="17">
        <v>9</v>
      </c>
      <c r="AE61" s="17">
        <v>10</v>
      </c>
      <c r="AF61" s="17">
        <v>11</v>
      </c>
      <c r="AG61" s="17">
        <v>12</v>
      </c>
      <c r="AH61" s="17">
        <v>13</v>
      </c>
      <c r="AI61" s="17">
        <v>14</v>
      </c>
      <c r="AJ61" s="17">
        <v>15</v>
      </c>
      <c r="AK61" s="17">
        <v>16</v>
      </c>
      <c r="AL61" s="17">
        <v>17</v>
      </c>
      <c r="AM61" s="17">
        <v>18</v>
      </c>
      <c r="AN61" s="17">
        <v>19</v>
      </c>
      <c r="AO61" s="17">
        <v>20</v>
      </c>
      <c r="AP61" s="17"/>
      <c r="AQ61" s="17"/>
      <c r="AR61" s="17"/>
      <c r="AS61" s="17"/>
      <c r="AT61" s="17"/>
      <c r="AU61" s="17"/>
      <c r="AV61" s="17"/>
      <c r="AW61" s="17"/>
      <c r="AX61" s="17"/>
      <c r="AY61" s="17"/>
      <c r="AZ61" s="17"/>
      <c r="BA61" s="17"/>
      <c r="BB61" s="17"/>
      <c r="BC61" s="17"/>
    </row>
    <row r="62" spans="1:55" ht="24" customHeight="1">
      <c r="A62" s="15"/>
      <c r="B62" s="299" t="s">
        <v>158</v>
      </c>
      <c r="C62" s="300"/>
      <c r="D62" s="300"/>
      <c r="E62" s="301"/>
      <c r="F62" s="351"/>
      <c r="G62" s="300"/>
      <c r="H62" s="301"/>
      <c r="I62" s="351"/>
      <c r="J62" s="300"/>
      <c r="K62" s="301"/>
      <c r="L62" s="351"/>
      <c r="M62" s="300"/>
      <c r="N62" s="301"/>
      <c r="O62" s="15"/>
      <c r="P62" s="352"/>
      <c r="Q62" s="17"/>
      <c r="R62" s="18" t="str">
        <f t="shared" si="30"/>
        <v>ＮＧ</v>
      </c>
      <c r="S62" s="18" t="str">
        <f t="shared" si="31"/>
        <v>ＯＫ</v>
      </c>
      <c r="T62" s="18" t="str">
        <f t="shared" si="32"/>
        <v>ＯＫ</v>
      </c>
      <c r="U62" s="17"/>
      <c r="V62" s="36">
        <v>6.25E-2</v>
      </c>
      <c r="W62" s="36">
        <f t="shared" ref="W62:AQ62" si="33">V62+TIME(0,10,0)</f>
        <v>6.9444444444444448E-2</v>
      </c>
      <c r="X62" s="36">
        <f t="shared" si="33"/>
        <v>7.6388888888888895E-2</v>
      </c>
      <c r="Y62" s="36">
        <f t="shared" si="33"/>
        <v>8.3333333333333343E-2</v>
      </c>
      <c r="Z62" s="36">
        <f t="shared" si="33"/>
        <v>9.027777777777779E-2</v>
      </c>
      <c r="AA62" s="36">
        <f t="shared" si="33"/>
        <v>9.7222222222222238E-2</v>
      </c>
      <c r="AB62" s="36">
        <f t="shared" si="33"/>
        <v>0.10416666666666669</v>
      </c>
      <c r="AC62" s="36">
        <f t="shared" si="33"/>
        <v>0.11111111111111113</v>
      </c>
      <c r="AD62" s="36">
        <f t="shared" si="33"/>
        <v>0.11805555555555558</v>
      </c>
      <c r="AE62" s="36">
        <f t="shared" si="33"/>
        <v>0.12500000000000003</v>
      </c>
      <c r="AF62" s="36">
        <f t="shared" si="33"/>
        <v>0.13194444444444448</v>
      </c>
      <c r="AG62" s="36">
        <f t="shared" si="33"/>
        <v>0.13888888888888892</v>
      </c>
      <c r="AH62" s="36">
        <f t="shared" si="33"/>
        <v>0.14583333333333337</v>
      </c>
      <c r="AI62" s="36">
        <f t="shared" si="33"/>
        <v>0.15277777777777782</v>
      </c>
      <c r="AJ62" s="36">
        <f t="shared" si="33"/>
        <v>0.15972222222222227</v>
      </c>
      <c r="AK62" s="36">
        <f t="shared" si="33"/>
        <v>0.16666666666666671</v>
      </c>
      <c r="AL62" s="36">
        <f t="shared" si="33"/>
        <v>0.17361111111111116</v>
      </c>
      <c r="AM62" s="36">
        <f t="shared" si="33"/>
        <v>0.18055555555555561</v>
      </c>
      <c r="AN62" s="36">
        <f t="shared" si="33"/>
        <v>0.18750000000000006</v>
      </c>
      <c r="AO62" s="36">
        <f t="shared" si="33"/>
        <v>0.1944444444444445</v>
      </c>
      <c r="AP62" s="36">
        <f t="shared" si="33"/>
        <v>0.20138888888888895</v>
      </c>
      <c r="AQ62" s="36">
        <f t="shared" si="33"/>
        <v>0.2083333333333334</v>
      </c>
      <c r="AR62" s="36"/>
      <c r="AS62" s="36"/>
      <c r="AT62" s="36"/>
      <c r="AU62" s="36"/>
      <c r="AV62" s="36"/>
      <c r="AW62" s="36"/>
      <c r="AX62" s="36"/>
      <c r="AY62" s="36"/>
      <c r="AZ62" s="36"/>
      <c r="BA62" s="36"/>
      <c r="BB62" s="36"/>
      <c r="BC62" s="17"/>
    </row>
    <row r="63" spans="1:55" ht="24" customHeight="1">
      <c r="A63" s="15"/>
      <c r="B63" s="299" t="s">
        <v>159</v>
      </c>
      <c r="C63" s="300"/>
      <c r="D63" s="300"/>
      <c r="E63" s="301"/>
      <c r="F63" s="351"/>
      <c r="G63" s="300"/>
      <c r="H63" s="301"/>
      <c r="I63" s="351"/>
      <c r="J63" s="300"/>
      <c r="K63" s="301"/>
      <c r="L63" s="351"/>
      <c r="M63" s="300"/>
      <c r="N63" s="301"/>
      <c r="O63" s="15"/>
      <c r="P63" s="274"/>
      <c r="Q63" s="17"/>
      <c r="R63" s="18" t="str">
        <f t="shared" ref="R63:R64" si="34">IF(ISTEXT(F63),$R$2,$R$3)</f>
        <v>ＮＧ</v>
      </c>
      <c r="S63" s="18" t="str">
        <f t="shared" ref="S63:S64" si="35">IF(S$31=$R$2,IF(ISTEXT(I63),$R$2,$R$3),IF(ISTEXT(I63),$R$3,$R$2))</f>
        <v>ＯＫ</v>
      </c>
      <c r="T63" s="18" t="str">
        <f t="shared" ref="T63:T64" si="36">IF(T$31=$R$2,IF(ISTEXT(L63),$R$2,$R$3),IF(ISTEXT(L63),$R$3,$R$2))</f>
        <v>ＯＫ</v>
      </c>
      <c r="U63" s="17"/>
      <c r="V63" s="17" t="s">
        <v>160</v>
      </c>
      <c r="W63" s="17" t="s">
        <v>110</v>
      </c>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17"/>
    </row>
    <row r="64" spans="1:55" ht="24" customHeight="1">
      <c r="A64" s="15"/>
      <c r="B64" s="299" t="s">
        <v>161</v>
      </c>
      <c r="C64" s="300"/>
      <c r="D64" s="300"/>
      <c r="E64" s="301"/>
      <c r="F64" s="353"/>
      <c r="G64" s="354"/>
      <c r="H64" s="257"/>
      <c r="I64" s="353"/>
      <c r="J64" s="354"/>
      <c r="K64" s="257"/>
      <c r="L64" s="353"/>
      <c r="M64" s="354"/>
      <c r="N64" s="257"/>
      <c r="O64" s="15"/>
      <c r="P64" s="274"/>
      <c r="Q64" s="17"/>
      <c r="R64" s="18" t="str">
        <f t="shared" si="34"/>
        <v>ＮＧ</v>
      </c>
      <c r="S64" s="18" t="str">
        <f t="shared" si="35"/>
        <v>ＯＫ</v>
      </c>
      <c r="T64" s="18" t="str">
        <f t="shared" si="36"/>
        <v>ＯＫ</v>
      </c>
      <c r="U64" s="17"/>
      <c r="V64" s="17" t="s">
        <v>160</v>
      </c>
      <c r="W64" s="17" t="s">
        <v>110</v>
      </c>
      <c r="X64" s="17" t="s">
        <v>162</v>
      </c>
      <c r="Y64" s="17" t="s">
        <v>163</v>
      </c>
      <c r="Z64" s="17" t="s">
        <v>164</v>
      </c>
      <c r="AA64" s="17" t="s">
        <v>165</v>
      </c>
      <c r="AB64" s="17" t="s">
        <v>166</v>
      </c>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row>
    <row r="65" spans="1:55" ht="24" customHeight="1">
      <c r="A65" s="17"/>
      <c r="B65" s="37"/>
      <c r="C65" s="37"/>
      <c r="D65" s="37"/>
      <c r="E65" s="37"/>
      <c r="F65" s="35"/>
      <c r="G65" s="35"/>
      <c r="H65" s="35"/>
      <c r="I65" s="35"/>
      <c r="J65" s="35"/>
      <c r="K65" s="35"/>
      <c r="L65" s="35"/>
      <c r="M65" s="35"/>
      <c r="N65" s="35"/>
      <c r="O65" s="17"/>
      <c r="P65" s="17"/>
      <c r="Q65" s="17"/>
      <c r="R65" s="38"/>
      <c r="S65" s="38"/>
      <c r="T65" s="38"/>
      <c r="U65" s="17"/>
      <c r="V65" s="17">
        <v>1</v>
      </c>
      <c r="W65" s="17">
        <v>2</v>
      </c>
      <c r="X65" s="17">
        <v>3</v>
      </c>
      <c r="Y65" s="17">
        <v>4</v>
      </c>
      <c r="Z65" s="17">
        <v>5</v>
      </c>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row>
    <row r="66" spans="1:55" ht="24" customHeight="1">
      <c r="A66" s="17"/>
      <c r="B66" s="35"/>
      <c r="C66" s="35"/>
      <c r="D66" s="349" t="s">
        <v>156</v>
      </c>
      <c r="E66" s="267"/>
      <c r="F66" s="267"/>
      <c r="G66" s="267"/>
      <c r="H66" s="267"/>
      <c r="I66" s="267"/>
      <c r="J66" s="267"/>
      <c r="K66" s="267"/>
      <c r="L66" s="268"/>
      <c r="M66" s="39"/>
      <c r="N66" s="35"/>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row>
    <row r="67" spans="1:55" ht="13.5" customHeight="1">
      <c r="A67" s="6"/>
      <c r="B67" s="6"/>
      <c r="C67" s="6"/>
      <c r="D67" s="40"/>
      <c r="E67" s="40"/>
      <c r="F67" s="40"/>
      <c r="G67" s="40"/>
      <c r="H67" s="40"/>
      <c r="I67" s="40"/>
      <c r="J67" s="40"/>
      <c r="K67" s="40"/>
      <c r="L67" s="3"/>
      <c r="M67" s="3"/>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row>
    <row r="68" spans="1:55" ht="15.75" customHeight="1">
      <c r="A68" s="6"/>
      <c r="B68" s="6"/>
      <c r="C68" s="6"/>
      <c r="D68" s="40"/>
      <c r="E68" s="40"/>
      <c r="F68" s="40" t="s">
        <v>167</v>
      </c>
      <c r="G68" s="40"/>
      <c r="H68" s="40"/>
      <c r="I68" s="40"/>
      <c r="J68" s="40"/>
      <c r="K68" s="40"/>
      <c r="L68" s="3"/>
      <c r="M68" s="3"/>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row>
    <row r="69" spans="1:55" ht="15.75" customHeight="1">
      <c r="A69" s="6"/>
      <c r="B69" s="6"/>
      <c r="C69" s="6"/>
      <c r="D69" s="41">
        <v>1</v>
      </c>
      <c r="E69" s="41"/>
      <c r="F69" s="40" t="s">
        <v>168</v>
      </c>
      <c r="G69" s="40"/>
      <c r="H69" s="40"/>
      <c r="I69" s="40"/>
      <c r="J69" s="40"/>
      <c r="K69" s="40"/>
      <c r="L69" s="3"/>
      <c r="M69" s="3"/>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row>
    <row r="70" spans="1:55" ht="15.75" customHeight="1">
      <c r="A70" s="6"/>
      <c r="B70" s="6"/>
      <c r="C70" s="6"/>
      <c r="D70" s="41">
        <v>2</v>
      </c>
      <c r="E70" s="41"/>
      <c r="F70" s="40" t="s">
        <v>169</v>
      </c>
      <c r="G70" s="40"/>
      <c r="H70" s="40"/>
      <c r="I70" s="40"/>
      <c r="J70" s="40"/>
      <c r="K70" s="40"/>
      <c r="L70" s="3"/>
      <c r="M70" s="3"/>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row>
    <row r="71" spans="1:55" ht="15.75" customHeight="1">
      <c r="A71" s="6"/>
      <c r="B71" s="6"/>
      <c r="C71" s="6"/>
      <c r="D71" s="41"/>
      <c r="E71" s="41"/>
      <c r="F71" s="40" t="s">
        <v>170</v>
      </c>
      <c r="G71" s="40"/>
      <c r="H71" s="40"/>
      <c r="I71" s="40"/>
      <c r="J71" s="40"/>
      <c r="K71" s="40"/>
      <c r="L71" s="3"/>
      <c r="M71" s="3"/>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row>
    <row r="72" spans="1:55" ht="15.75" customHeight="1">
      <c r="A72" s="6"/>
      <c r="B72" s="6"/>
      <c r="C72" s="6"/>
      <c r="D72" s="41">
        <v>3</v>
      </c>
      <c r="E72" s="41"/>
      <c r="F72" s="40" t="s">
        <v>171</v>
      </c>
      <c r="G72" s="40"/>
      <c r="H72" s="40"/>
      <c r="I72" s="40"/>
      <c r="J72" s="40"/>
      <c r="K72" s="40"/>
      <c r="L72" s="3"/>
      <c r="M72" s="3"/>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row>
    <row r="73" spans="1:55" ht="15.75" customHeight="1">
      <c r="A73" s="6"/>
      <c r="B73" s="6"/>
      <c r="C73" s="6"/>
      <c r="D73" s="41">
        <v>4</v>
      </c>
      <c r="E73" s="41"/>
      <c r="F73" s="40" t="s">
        <v>172</v>
      </c>
      <c r="G73" s="40"/>
      <c r="H73" s="40"/>
      <c r="I73" s="40"/>
      <c r="J73" s="40"/>
      <c r="K73" s="40"/>
      <c r="L73" s="3"/>
      <c r="M73" s="3"/>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row>
    <row r="74" spans="1:55" ht="15.75" customHeight="1">
      <c r="A74" s="6"/>
      <c r="B74" s="6"/>
      <c r="C74" s="6"/>
      <c r="D74" s="41">
        <v>5</v>
      </c>
      <c r="E74" s="41"/>
      <c r="F74" s="40" t="s">
        <v>173</v>
      </c>
      <c r="G74" s="40"/>
      <c r="H74" s="40"/>
      <c r="I74" s="40"/>
      <c r="J74" s="40"/>
      <c r="K74" s="40"/>
      <c r="L74" s="3"/>
      <c r="M74" s="3"/>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row>
    <row r="75" spans="1:55" ht="13.5" customHeight="1">
      <c r="A75" s="6"/>
      <c r="B75" s="6"/>
      <c r="C75" s="6"/>
      <c r="D75" s="40"/>
      <c r="E75" s="40"/>
      <c r="F75" s="40"/>
      <c r="G75" s="40"/>
      <c r="H75" s="40"/>
      <c r="I75" s="40"/>
      <c r="J75" s="40"/>
      <c r="K75" s="40"/>
      <c r="L75" s="3"/>
      <c r="M75" s="3"/>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row>
    <row r="76" spans="1:55" ht="15.75" customHeight="1">
      <c r="A76" s="6"/>
      <c r="B76" s="6"/>
      <c r="C76" s="6"/>
      <c r="D76" s="40" t="s">
        <v>174</v>
      </c>
      <c r="E76" s="40"/>
      <c r="F76" s="40"/>
      <c r="G76" s="40"/>
      <c r="H76" s="40"/>
      <c r="I76" s="40"/>
      <c r="J76" s="40"/>
      <c r="K76" s="40"/>
      <c r="L76" s="3"/>
      <c r="M76" s="3"/>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row>
    <row r="77" spans="1:55" ht="13.5" customHeight="1">
      <c r="A77" s="6"/>
      <c r="B77" s="6"/>
      <c r="C77" s="6"/>
      <c r="D77" s="40"/>
      <c r="E77" s="40"/>
      <c r="F77" s="40"/>
      <c r="G77" s="40"/>
      <c r="H77" s="40"/>
      <c r="I77" s="40"/>
      <c r="J77" s="40"/>
      <c r="K77" s="40"/>
      <c r="L77" s="3"/>
      <c r="M77" s="3"/>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row>
    <row r="78" spans="1:55" ht="6.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row>
    <row r="79" spans="1:55" ht="6.75" customHeight="1">
      <c r="A79" s="6"/>
      <c r="B79" s="6"/>
      <c r="C79" s="6"/>
      <c r="D79" s="42"/>
      <c r="E79" s="42"/>
      <c r="F79" s="42"/>
      <c r="G79" s="42"/>
      <c r="H79" s="42"/>
      <c r="I79" s="42"/>
      <c r="J79" s="42"/>
      <c r="K79" s="42"/>
      <c r="L79" s="42"/>
      <c r="M79" s="42"/>
      <c r="N79" s="42"/>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row>
    <row r="80" spans="1:55" ht="6.75" customHeight="1">
      <c r="A80" s="6"/>
      <c r="B80" s="6"/>
      <c r="C80" s="6"/>
      <c r="D80" s="42"/>
      <c r="E80" s="42"/>
      <c r="F80" s="42"/>
      <c r="G80" s="42"/>
      <c r="H80" s="42"/>
      <c r="I80" s="42"/>
      <c r="J80" s="42"/>
      <c r="K80" s="42"/>
      <c r="L80" s="42"/>
      <c r="M80" s="42"/>
      <c r="N80" s="42"/>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row>
    <row r="81" spans="1:54" ht="66.75" customHeight="1">
      <c r="A81" s="6"/>
      <c r="B81" s="6"/>
      <c r="C81" s="6"/>
      <c r="D81" s="350" t="s">
        <v>175</v>
      </c>
      <c r="E81" s="267"/>
      <c r="F81" s="267"/>
      <c r="G81" s="267"/>
      <c r="H81" s="267"/>
      <c r="I81" s="267"/>
      <c r="J81" s="267"/>
      <c r="K81" s="267"/>
      <c r="L81" s="267"/>
      <c r="M81" s="267"/>
      <c r="N81" s="268"/>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row>
    <row r="82" spans="1:54"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row>
    <row r="83" spans="1:54"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row>
    <row r="84" spans="1:54"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row>
    <row r="85" spans="1:54"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row>
    <row r="86" spans="1:54"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row>
    <row r="87" spans="1:54"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row>
    <row r="88" spans="1:54"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row>
    <row r="89" spans="1:54"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row>
    <row r="90" spans="1:54"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row>
    <row r="91" spans="1:54"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row>
    <row r="92" spans="1:54"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row>
    <row r="93" spans="1:54"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row>
    <row r="94" spans="1:54"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row>
    <row r="95" spans="1:54"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row>
    <row r="96" spans="1:54"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row>
    <row r="97" spans="1:54"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row>
    <row r="98" spans="1:54"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row>
    <row r="99" spans="1:54"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row>
    <row r="100" spans="1:54"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row>
    <row r="101" spans="1:54"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row>
    <row r="102" spans="1:54"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row>
    <row r="103" spans="1:54"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row>
    <row r="104" spans="1:54"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row>
    <row r="105" spans="1:54"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row>
    <row r="106" spans="1:54"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row>
    <row r="107" spans="1:54"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row>
    <row r="108" spans="1:54"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row>
    <row r="109" spans="1:54"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row>
    <row r="110" spans="1:54"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row>
    <row r="111" spans="1:54"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row>
    <row r="112" spans="1:54"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row>
    <row r="113" spans="1:54"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row>
    <row r="114" spans="1:54"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row>
    <row r="115" spans="1:54"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row r="116" spans="1:54"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row>
    <row r="117" spans="1:54"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row>
    <row r="118" spans="1:54"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row>
    <row r="119" spans="1:54"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row>
    <row r="120" spans="1:54"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row>
    <row r="121" spans="1:54"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row>
    <row r="122" spans="1:54"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row>
    <row r="123" spans="1:54"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row>
    <row r="124" spans="1:54"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row>
    <row r="125" spans="1:54"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row>
    <row r="126" spans="1:54"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row>
    <row r="127" spans="1:54"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row>
    <row r="128" spans="1:54"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row>
    <row r="129" spans="1:54"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row>
    <row r="130" spans="1:54"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row>
    <row r="131" spans="1:54"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row>
    <row r="132" spans="1:54"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row>
    <row r="133" spans="1:54"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row>
    <row r="134" spans="1:54"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row>
    <row r="135" spans="1:54"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row>
    <row r="136" spans="1:54"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row>
    <row r="137" spans="1:54"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row>
    <row r="138" spans="1:54"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row>
    <row r="139" spans="1:54"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row>
    <row r="140" spans="1:54"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row>
    <row r="141" spans="1:54"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row>
    <row r="142" spans="1:54"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row>
    <row r="143" spans="1:54"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row>
    <row r="144" spans="1:54"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row>
    <row r="145" spans="1:54"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row>
    <row r="146" spans="1:54"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row>
    <row r="147" spans="1:54"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row>
    <row r="148" spans="1:54"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row>
    <row r="149" spans="1:54"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row>
    <row r="150" spans="1:54"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row>
    <row r="151" spans="1:54"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row>
    <row r="152" spans="1:54"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row>
    <row r="153" spans="1:54"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row>
    <row r="154" spans="1:54"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row>
    <row r="155" spans="1:54"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row>
    <row r="156" spans="1:54"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row>
    <row r="157" spans="1:54"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row>
    <row r="158" spans="1:54"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row>
    <row r="159" spans="1:54"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row>
    <row r="160" spans="1:54"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row>
    <row r="161" spans="1:54"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row>
    <row r="162" spans="1:54"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row>
    <row r="163" spans="1:54"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row>
    <row r="164" spans="1:54"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row>
    <row r="165" spans="1:54"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row>
    <row r="166" spans="1:54"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row>
    <row r="167" spans="1:54"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row>
    <row r="168" spans="1:54"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row>
    <row r="169" spans="1:54"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row>
    <row r="170" spans="1:54"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row>
    <row r="171" spans="1:54"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row>
    <row r="172" spans="1:54"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row>
    <row r="173" spans="1:54"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row>
    <row r="174" spans="1:54"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row>
    <row r="175" spans="1:54"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row>
    <row r="176" spans="1:54"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row>
    <row r="177" spans="1:54"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row>
    <row r="178" spans="1:54"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row>
    <row r="179" spans="1:54"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row>
    <row r="180" spans="1:54"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row>
    <row r="181" spans="1:54"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row>
    <row r="182" spans="1:54"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row>
    <row r="183" spans="1:54"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row>
    <row r="184" spans="1:54"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row>
    <row r="185" spans="1:54"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row>
    <row r="186" spans="1:54"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row>
    <row r="187" spans="1:54"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row>
    <row r="188" spans="1:54"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row>
    <row r="189" spans="1:54"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row>
    <row r="190" spans="1:54"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row>
    <row r="191" spans="1:54"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row>
    <row r="192" spans="1:54"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row>
    <row r="193" spans="1:54"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row>
    <row r="194" spans="1:54"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row>
    <row r="195" spans="1:54"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row>
    <row r="196" spans="1:54"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row>
    <row r="197" spans="1:54"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row>
    <row r="198" spans="1:54"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row>
    <row r="199" spans="1:54"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row>
    <row r="200" spans="1:54"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row>
    <row r="201" spans="1:54"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row>
    <row r="202" spans="1:54"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row>
    <row r="203" spans="1:54"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row>
    <row r="204" spans="1:54"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row>
    <row r="205" spans="1:54"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row>
    <row r="206" spans="1:54"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row>
    <row r="207" spans="1:54"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row>
    <row r="208" spans="1:54"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row>
    <row r="209" spans="1:54"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row>
    <row r="210" spans="1:54"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row>
    <row r="211" spans="1:54"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row>
    <row r="212" spans="1:54"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row>
    <row r="213" spans="1:54"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row>
    <row r="214" spans="1:54"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row>
    <row r="215" spans="1:54"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row>
    <row r="216" spans="1:54"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row>
    <row r="217" spans="1:54"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row>
    <row r="218" spans="1:54"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row>
    <row r="219" spans="1:54"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row>
    <row r="220" spans="1:54"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row>
    <row r="221" spans="1:54"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row>
    <row r="222" spans="1:54"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row>
    <row r="223" spans="1:54"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row>
    <row r="224" spans="1:54"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row>
    <row r="225" spans="1:54"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row>
    <row r="226" spans="1:54"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row>
    <row r="227" spans="1:54"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row>
    <row r="228" spans="1:54"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row>
    <row r="229" spans="1:54"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row>
    <row r="230" spans="1:54"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row>
    <row r="231" spans="1:54"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row>
    <row r="232" spans="1:54"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row>
    <row r="233" spans="1:54"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row>
    <row r="234" spans="1:54"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row>
    <row r="235" spans="1:54"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row>
    <row r="236" spans="1:54"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row>
    <row r="237" spans="1:54"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row>
    <row r="238" spans="1:54"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row>
    <row r="239" spans="1:54"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row>
    <row r="240" spans="1:54"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row>
    <row r="241" spans="1:54"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row>
    <row r="242" spans="1:54"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row>
    <row r="243" spans="1:54"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row>
    <row r="244" spans="1:54"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row>
    <row r="245" spans="1:54"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row>
    <row r="246" spans="1:54"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row>
    <row r="247" spans="1:54"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row>
    <row r="248" spans="1:54"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row>
    <row r="249" spans="1:54"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row>
    <row r="250" spans="1:54"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row>
    <row r="251" spans="1:54"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row>
    <row r="252" spans="1:54"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row>
    <row r="253" spans="1:54"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row>
    <row r="254" spans="1:54"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row>
    <row r="255" spans="1:54"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row>
    <row r="256" spans="1:54"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row>
    <row r="257" spans="1:54"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row>
    <row r="258" spans="1:54"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row>
    <row r="259" spans="1:54"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row>
    <row r="260" spans="1:54"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row>
    <row r="261" spans="1:54"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row>
    <row r="262" spans="1:54"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row>
    <row r="263" spans="1:54"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row>
    <row r="264" spans="1:54"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row>
    <row r="265" spans="1:54"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row>
    <row r="266" spans="1:54"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row>
    <row r="267" spans="1:54"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row>
    <row r="268" spans="1:54"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row>
    <row r="269" spans="1:54"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row>
    <row r="270" spans="1:54"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row>
    <row r="271" spans="1:54"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row>
    <row r="272" spans="1:54"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row>
    <row r="273" spans="1:54"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row>
    <row r="274" spans="1:54"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row>
    <row r="275" spans="1:54"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row>
    <row r="276" spans="1:54"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row>
    <row r="277" spans="1:54"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row>
    <row r="278" spans="1:54"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row>
    <row r="279" spans="1:54"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row>
    <row r="280" spans="1:54"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row>
    <row r="281" spans="1:54"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row>
    <row r="282" spans="1:54"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row>
    <row r="283" spans="1:54"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row>
    <row r="284" spans="1:54"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row>
    <row r="285" spans="1:54"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row>
    <row r="286" spans="1:54"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row>
    <row r="287" spans="1:54"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row>
    <row r="288" spans="1:54"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row>
    <row r="289" spans="1:54"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row>
    <row r="290" spans="1:54"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row>
    <row r="291" spans="1:54"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row>
    <row r="292" spans="1:54"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row>
    <row r="293" spans="1:54"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row>
    <row r="294" spans="1:54"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row>
    <row r="295" spans="1:54"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row>
    <row r="296" spans="1:54"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row>
    <row r="297" spans="1:54"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row>
    <row r="298" spans="1:54"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row>
    <row r="299" spans="1:54"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row>
    <row r="300" spans="1:54"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row>
    <row r="301" spans="1:54"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row>
    <row r="302" spans="1:54"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row>
    <row r="303" spans="1:54"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row>
    <row r="304" spans="1:54"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row>
    <row r="305" spans="1:54"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row>
    <row r="306" spans="1:54"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row>
    <row r="307" spans="1:54"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row>
    <row r="308" spans="1:54"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row>
    <row r="309" spans="1:54"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row>
    <row r="310" spans="1:54"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row>
    <row r="311" spans="1:54"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row>
    <row r="312" spans="1:54"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row>
    <row r="313" spans="1:54"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row>
    <row r="314" spans="1:54"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row>
    <row r="315" spans="1:54"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row>
    <row r="316" spans="1:54"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row>
    <row r="317" spans="1:54"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row>
    <row r="318" spans="1:54"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row>
    <row r="319" spans="1:54"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row>
    <row r="320" spans="1:54"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row>
    <row r="321" spans="1:54"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row>
    <row r="322" spans="1:54"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row>
    <row r="323" spans="1:54"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row>
    <row r="324" spans="1:54"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row>
    <row r="325" spans="1:54"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row>
    <row r="326" spans="1:54"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row>
    <row r="327" spans="1:54"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row>
    <row r="328" spans="1:54"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row>
    <row r="329" spans="1:54"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row>
    <row r="330" spans="1:54"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row>
    <row r="331" spans="1:54"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row>
    <row r="332" spans="1:54"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row>
    <row r="333" spans="1:54"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row>
    <row r="334" spans="1:54"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row>
    <row r="335" spans="1:54"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row>
    <row r="336" spans="1:54"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row>
    <row r="337" spans="1:54"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row>
    <row r="338" spans="1:54"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row>
    <row r="339" spans="1:54"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row>
    <row r="340" spans="1:54"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row>
    <row r="341" spans="1:54"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row>
    <row r="342" spans="1:54"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row>
    <row r="343" spans="1:54"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row>
    <row r="344" spans="1:54"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row>
    <row r="345" spans="1:54"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row>
    <row r="346" spans="1:54"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row>
    <row r="347" spans="1:54"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row>
    <row r="348" spans="1:54"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row>
    <row r="349" spans="1:54"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row>
    <row r="350" spans="1:54"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row>
    <row r="351" spans="1:54"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row>
    <row r="352" spans="1:54"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row>
    <row r="353" spans="1:54"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row>
    <row r="354" spans="1:54"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row>
    <row r="355" spans="1:54"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row>
    <row r="356" spans="1:54"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row>
    <row r="357" spans="1:54"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row>
    <row r="358" spans="1:54"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row>
    <row r="359" spans="1:54"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row>
    <row r="360" spans="1:54"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row>
    <row r="361" spans="1:54"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row>
    <row r="362" spans="1:54"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row>
    <row r="363" spans="1:54"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row>
    <row r="364" spans="1:54"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row>
    <row r="365" spans="1:54"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row>
    <row r="366" spans="1:54"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row>
    <row r="367" spans="1:54"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row>
    <row r="368" spans="1:54"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row>
    <row r="369" spans="1:54"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row>
    <row r="370" spans="1:54"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row>
    <row r="371" spans="1:54"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row>
    <row r="372" spans="1:54"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row>
    <row r="373" spans="1:54"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row>
    <row r="374" spans="1:54"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row>
    <row r="375" spans="1:54"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row>
    <row r="376" spans="1:54"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row>
    <row r="377" spans="1:54"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row>
    <row r="378" spans="1:54"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row>
    <row r="379" spans="1:54"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row>
    <row r="380" spans="1:54"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row>
    <row r="381" spans="1:54"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row>
    <row r="382" spans="1:54"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row>
    <row r="383" spans="1:54"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row>
    <row r="384" spans="1:54"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row>
    <row r="385" spans="1:54"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row>
    <row r="386" spans="1:54"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row>
    <row r="387" spans="1:54"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row>
    <row r="388" spans="1:54"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row>
    <row r="389" spans="1:54"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row>
    <row r="390" spans="1:54"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row>
    <row r="391" spans="1:54"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row>
    <row r="392" spans="1:54"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row>
    <row r="393" spans="1:54"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row>
    <row r="394" spans="1:54"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row>
    <row r="395" spans="1:54"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row>
    <row r="396" spans="1:54"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row>
    <row r="397" spans="1:54"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row>
    <row r="398" spans="1:54"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row>
    <row r="399" spans="1:54"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row>
    <row r="400" spans="1:54"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row>
    <row r="401" spans="1:54"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row>
    <row r="402" spans="1:54"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row>
    <row r="403" spans="1:54"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row>
    <row r="404" spans="1:54"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row>
    <row r="405" spans="1:54"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row>
    <row r="406" spans="1:54"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row>
    <row r="407" spans="1:54"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row>
    <row r="408" spans="1:54"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row>
    <row r="409" spans="1:54"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row>
    <row r="410" spans="1:54"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row>
    <row r="411" spans="1:54"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row>
    <row r="412" spans="1:54"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row>
    <row r="413" spans="1:54"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row>
    <row r="414" spans="1:54"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row>
    <row r="415" spans="1:54"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row>
    <row r="416" spans="1:54"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row>
    <row r="417" spans="1:54"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row>
    <row r="418" spans="1:54"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row>
    <row r="419" spans="1:54"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row>
    <row r="420" spans="1:54"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row>
    <row r="421" spans="1:54"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row>
    <row r="422" spans="1:54"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row>
    <row r="423" spans="1:54"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row>
    <row r="424" spans="1:54"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row>
    <row r="425" spans="1:54"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row>
    <row r="426" spans="1:54"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row>
    <row r="427" spans="1:54"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row>
    <row r="428" spans="1:54"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row>
    <row r="429" spans="1:54"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row>
    <row r="430" spans="1:54"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row>
    <row r="431" spans="1:54"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row>
    <row r="432" spans="1:54"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row>
    <row r="433" spans="1:54"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row>
    <row r="434" spans="1:54"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row>
    <row r="435" spans="1:54"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row>
    <row r="436" spans="1:54"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row>
    <row r="437" spans="1:54"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row>
    <row r="438" spans="1:54"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row>
    <row r="439" spans="1:54"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row>
    <row r="440" spans="1:54"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row>
    <row r="441" spans="1:54"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row>
    <row r="442" spans="1:54"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row>
    <row r="443" spans="1:54"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row>
    <row r="444" spans="1:54"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row>
    <row r="445" spans="1:54"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row>
    <row r="446" spans="1:54"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row>
    <row r="447" spans="1:54"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row>
    <row r="448" spans="1:54"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row>
    <row r="449" spans="1:54"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row>
    <row r="450" spans="1:54"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row>
    <row r="451" spans="1:54"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row>
    <row r="452" spans="1:54"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row>
    <row r="453" spans="1:54"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row>
    <row r="454" spans="1:54"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row>
    <row r="455" spans="1:54"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row>
    <row r="456" spans="1:54"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row>
    <row r="457" spans="1:54"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row>
    <row r="458" spans="1:54"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row>
    <row r="459" spans="1:54"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row>
    <row r="460" spans="1:54"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row>
    <row r="461" spans="1:54"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row>
    <row r="462" spans="1:54"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row>
    <row r="463" spans="1:54"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row>
    <row r="464" spans="1:54"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row>
    <row r="465" spans="1:54"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row>
    <row r="466" spans="1:54"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row>
    <row r="467" spans="1:54"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row>
    <row r="468" spans="1:54"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row>
    <row r="469" spans="1:54"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row>
    <row r="470" spans="1:54"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row>
    <row r="471" spans="1:54"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row>
    <row r="472" spans="1:54"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row>
    <row r="473" spans="1:54"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row>
    <row r="474" spans="1:54"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row>
    <row r="475" spans="1:54"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row>
    <row r="476" spans="1:54"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row>
    <row r="477" spans="1:54"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row>
    <row r="478" spans="1:54"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row>
    <row r="479" spans="1:54"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row>
    <row r="480" spans="1:54"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row>
    <row r="481" spans="1:54"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row>
    <row r="482" spans="1:54"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row>
    <row r="483" spans="1:54"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row>
    <row r="484" spans="1:54"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row>
    <row r="485" spans="1:54"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row>
    <row r="486" spans="1:54"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row>
    <row r="487" spans="1:54"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row>
    <row r="488" spans="1:54"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row>
    <row r="489" spans="1:54"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row>
    <row r="490" spans="1:54"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row>
    <row r="491" spans="1:54"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row>
    <row r="492" spans="1:54"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row>
    <row r="493" spans="1:54"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row>
    <row r="494" spans="1:54"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row>
    <row r="495" spans="1:54"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row>
    <row r="496" spans="1:54"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row>
    <row r="497" spans="1:54"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row>
    <row r="498" spans="1:54"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row>
    <row r="499" spans="1:54"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row>
    <row r="500" spans="1:54"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row>
    <row r="501" spans="1:54"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row>
    <row r="502" spans="1:54"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row>
    <row r="503" spans="1:54"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row>
    <row r="504" spans="1:54"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row>
    <row r="505" spans="1:54"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row>
    <row r="506" spans="1:54"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row>
    <row r="507" spans="1:54"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row>
    <row r="508" spans="1:54"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row>
    <row r="509" spans="1:54"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row>
    <row r="510" spans="1:54"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row>
    <row r="511" spans="1:54"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row>
    <row r="512" spans="1:54"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row>
    <row r="513" spans="1:54"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row>
    <row r="514" spans="1:54"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row>
    <row r="515" spans="1:54"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row>
    <row r="516" spans="1:54"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row>
    <row r="517" spans="1:54"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row>
    <row r="518" spans="1:54"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row>
    <row r="519" spans="1:54"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row>
    <row r="520" spans="1:54"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row>
    <row r="521" spans="1:54"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row>
    <row r="522" spans="1:54"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row>
    <row r="523" spans="1:54"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row>
    <row r="524" spans="1:54"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row>
    <row r="525" spans="1:54"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row>
    <row r="526" spans="1:54"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row>
    <row r="527" spans="1:54"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row>
    <row r="528" spans="1:54"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row>
    <row r="529" spans="1:54"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row>
    <row r="530" spans="1:54"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row>
    <row r="531" spans="1:54"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row>
    <row r="532" spans="1:54"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row>
    <row r="533" spans="1:54"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row>
    <row r="534" spans="1:54"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row>
    <row r="535" spans="1:54"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row>
    <row r="536" spans="1:54"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row>
    <row r="537" spans="1:54"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row>
    <row r="538" spans="1:54"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row>
    <row r="539" spans="1:54"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row>
    <row r="540" spans="1:54"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row>
    <row r="541" spans="1:54"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row>
    <row r="542" spans="1:54"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row>
    <row r="543" spans="1:54"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row>
    <row r="544" spans="1:54"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row>
    <row r="545" spans="1:54"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row>
    <row r="546" spans="1:54"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row>
    <row r="547" spans="1:54"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row>
    <row r="548" spans="1:54"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row>
    <row r="549" spans="1:54"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row>
    <row r="550" spans="1:54"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row>
    <row r="551" spans="1:54"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row>
    <row r="552" spans="1:54"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row>
    <row r="553" spans="1:54"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row>
    <row r="554" spans="1:54"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row>
    <row r="555" spans="1:54"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row>
    <row r="556" spans="1:54"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row>
    <row r="557" spans="1:54"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row>
    <row r="558" spans="1:54"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row>
    <row r="559" spans="1:54"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row>
    <row r="560" spans="1:54"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row>
    <row r="561" spans="1:54"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row>
    <row r="562" spans="1:54"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row>
    <row r="563" spans="1:54"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row>
    <row r="564" spans="1:54"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row>
    <row r="565" spans="1:54"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row>
    <row r="566" spans="1:54"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row>
    <row r="567" spans="1:54"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row>
    <row r="568" spans="1:54"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row>
    <row r="569" spans="1:54"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row>
    <row r="570" spans="1:54"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row>
    <row r="571" spans="1:54"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row>
    <row r="572" spans="1:54"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row>
    <row r="573" spans="1:54"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row>
    <row r="574" spans="1:54"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row>
    <row r="575" spans="1:54"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row>
    <row r="576" spans="1:54"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row>
    <row r="577" spans="1:54"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row>
    <row r="578" spans="1:54"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row>
    <row r="579" spans="1:54"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row>
    <row r="580" spans="1:54"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row>
    <row r="581" spans="1:54"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row>
    <row r="582" spans="1:54"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row>
    <row r="583" spans="1:54"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row>
    <row r="584" spans="1:54"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row>
    <row r="585" spans="1:54"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row>
    <row r="586" spans="1:54"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row>
    <row r="587" spans="1:54"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row>
    <row r="588" spans="1:54"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row>
    <row r="589" spans="1:54"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row>
    <row r="590" spans="1:54"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row>
    <row r="591" spans="1:54"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row>
    <row r="592" spans="1:54"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row>
    <row r="593" spans="1:54"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row>
    <row r="594" spans="1:54"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row>
    <row r="595" spans="1:54"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row>
    <row r="596" spans="1:54"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row>
    <row r="597" spans="1:54"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row>
    <row r="598" spans="1:54"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row>
    <row r="599" spans="1:54"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row>
    <row r="600" spans="1:54"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row>
    <row r="601" spans="1:54"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row>
    <row r="602" spans="1:54"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row>
    <row r="603" spans="1:54"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row>
    <row r="604" spans="1:54"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row>
    <row r="605" spans="1:54"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row>
    <row r="606" spans="1:54"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row>
    <row r="607" spans="1:54"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row>
    <row r="608" spans="1:54"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row>
    <row r="609" spans="1:54"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row>
    <row r="610" spans="1:54"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row>
    <row r="611" spans="1:54"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row>
    <row r="612" spans="1:54"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row>
    <row r="613" spans="1:54"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row>
    <row r="614" spans="1:54"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row>
    <row r="615" spans="1:54"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row>
    <row r="616" spans="1:54"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row>
    <row r="617" spans="1:54"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row>
    <row r="618" spans="1:54"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row>
    <row r="619" spans="1:54"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row>
    <row r="620" spans="1:54"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row>
    <row r="621" spans="1:54"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row>
    <row r="622" spans="1:54"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row>
    <row r="623" spans="1:54"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row>
    <row r="624" spans="1:54"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row>
    <row r="625" spans="1:54"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row>
    <row r="626" spans="1:54"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row>
    <row r="627" spans="1:54"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row>
    <row r="628" spans="1:54"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row>
    <row r="629" spans="1:54"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row>
    <row r="630" spans="1:54"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row>
    <row r="631" spans="1:54"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row>
    <row r="632" spans="1:54"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row>
    <row r="633" spans="1:54"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row>
    <row r="634" spans="1:54"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row>
    <row r="635" spans="1:54"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row>
    <row r="636" spans="1:54"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row>
    <row r="637" spans="1:54"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row>
    <row r="638" spans="1:54"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row>
    <row r="639" spans="1:54"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row>
    <row r="640" spans="1:54"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row>
    <row r="641" spans="1:54"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row>
    <row r="642" spans="1:54"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row>
    <row r="643" spans="1:54"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row>
    <row r="644" spans="1:54"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row>
    <row r="645" spans="1:54"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row>
    <row r="646" spans="1:54"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row>
    <row r="647" spans="1:54"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row>
    <row r="648" spans="1:54"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row>
    <row r="649" spans="1:54"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row>
    <row r="650" spans="1:54"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row>
    <row r="651" spans="1:54"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row>
    <row r="652" spans="1:54"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row>
    <row r="653" spans="1:54"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row>
    <row r="654" spans="1:54"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row>
    <row r="655" spans="1:54"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row>
    <row r="656" spans="1:54"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row>
    <row r="657" spans="1:54"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row>
    <row r="658" spans="1:54"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row>
    <row r="659" spans="1:54"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row>
    <row r="660" spans="1:54"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row>
    <row r="661" spans="1:54"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row>
    <row r="662" spans="1:54"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row>
    <row r="663" spans="1:54"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row>
    <row r="664" spans="1:54"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row>
    <row r="665" spans="1:54"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row>
    <row r="666" spans="1:54"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row>
    <row r="667" spans="1:54"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row>
    <row r="668" spans="1:54"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row>
    <row r="669" spans="1:54"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row>
    <row r="670" spans="1:54"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row>
    <row r="671" spans="1:54"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row>
    <row r="672" spans="1:54"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row>
    <row r="673" spans="1:54"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row>
    <row r="674" spans="1:54"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row>
    <row r="675" spans="1:54"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row>
    <row r="676" spans="1:54"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row>
    <row r="677" spans="1:54"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row>
    <row r="678" spans="1:54"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row>
    <row r="679" spans="1:54"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row>
    <row r="680" spans="1:54"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row>
    <row r="681" spans="1:54"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row>
    <row r="682" spans="1:54"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row>
    <row r="683" spans="1:54"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row>
    <row r="684" spans="1:54"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row>
    <row r="685" spans="1:54"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row>
    <row r="686" spans="1:54"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row>
    <row r="687" spans="1:54"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row>
    <row r="688" spans="1:54"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row>
    <row r="689" spans="1:54"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row>
    <row r="690" spans="1:54"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row>
    <row r="691" spans="1:54"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row>
    <row r="692" spans="1:54"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row>
    <row r="693" spans="1:54"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row>
    <row r="694" spans="1:54"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row>
    <row r="695" spans="1:54"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row>
    <row r="696" spans="1:54"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row>
    <row r="697" spans="1:54"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row>
    <row r="698" spans="1:54"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row>
    <row r="699" spans="1:54"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row>
    <row r="700" spans="1:54"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row>
    <row r="701" spans="1:54"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row>
    <row r="702" spans="1:54"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row>
    <row r="703" spans="1:54"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row>
    <row r="704" spans="1:54"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row>
    <row r="705" spans="1:54"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row>
    <row r="706" spans="1:54"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row>
    <row r="707" spans="1:54"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row>
    <row r="708" spans="1:54"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row>
    <row r="709" spans="1:54"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row>
    <row r="710" spans="1:54"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row>
    <row r="711" spans="1:54"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row>
    <row r="712" spans="1:54"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row>
    <row r="713" spans="1:54"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row>
    <row r="714" spans="1:54"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row>
    <row r="715" spans="1:54"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row>
    <row r="716" spans="1:54"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row>
    <row r="717" spans="1:54"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row>
    <row r="718" spans="1:54"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row>
    <row r="719" spans="1:54"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row>
    <row r="720" spans="1:54"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row>
    <row r="721" spans="1:54"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row>
    <row r="722" spans="1:54"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row>
    <row r="723" spans="1:54"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row>
    <row r="724" spans="1:54"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row>
    <row r="725" spans="1:54"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row>
    <row r="726" spans="1:54"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row>
    <row r="727" spans="1:54"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row>
    <row r="728" spans="1:54"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row>
    <row r="729" spans="1:54"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row>
    <row r="730" spans="1:54"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row>
    <row r="731" spans="1:54"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row>
    <row r="732" spans="1:54"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row>
    <row r="733" spans="1:54"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row>
    <row r="734" spans="1:54"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row>
    <row r="735" spans="1:54"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row>
    <row r="736" spans="1:54"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row>
    <row r="737" spans="1:54"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row>
    <row r="738" spans="1:54"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row>
    <row r="739" spans="1:54"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row>
    <row r="740" spans="1:54"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row>
    <row r="741" spans="1:54"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row>
    <row r="742" spans="1:54"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row>
    <row r="743" spans="1:54"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row>
    <row r="744" spans="1:54"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row>
    <row r="745" spans="1:54"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row>
    <row r="746" spans="1:54"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row>
    <row r="747" spans="1:54"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row>
    <row r="748" spans="1:54"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row>
    <row r="749" spans="1:54"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row>
    <row r="750" spans="1:54"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row>
    <row r="751" spans="1:54"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row>
    <row r="752" spans="1:54"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row>
    <row r="753" spans="1:54"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row>
    <row r="754" spans="1:54"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row>
    <row r="755" spans="1:54"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row>
    <row r="756" spans="1:54"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row>
    <row r="757" spans="1:54"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row>
    <row r="758" spans="1:54"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row>
    <row r="759" spans="1:54"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row>
    <row r="760" spans="1:54"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row>
    <row r="761" spans="1:54"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row>
    <row r="762" spans="1:54"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row>
    <row r="763" spans="1:54"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row>
    <row r="764" spans="1:54"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row>
    <row r="765" spans="1:54"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row>
    <row r="766" spans="1:54"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row>
    <row r="767" spans="1:54"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row>
    <row r="768" spans="1:54"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row>
    <row r="769" spans="1:54"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row>
    <row r="770" spans="1:54"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row>
    <row r="771" spans="1:54"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row>
    <row r="772" spans="1:54"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row>
    <row r="773" spans="1:54"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row>
    <row r="774" spans="1:54"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row>
    <row r="775" spans="1:54"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row>
    <row r="776" spans="1:54"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row>
    <row r="777" spans="1:54"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row>
    <row r="778" spans="1:54"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row>
    <row r="779" spans="1:54"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row>
    <row r="780" spans="1:54"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row>
    <row r="781" spans="1:54"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row>
    <row r="782" spans="1:54"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row>
    <row r="783" spans="1:54"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row>
    <row r="784" spans="1:54"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row>
    <row r="785" spans="1:54"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row>
    <row r="786" spans="1:54"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row>
    <row r="787" spans="1:54"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row>
    <row r="788" spans="1:54"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row>
    <row r="789" spans="1:54"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row>
    <row r="790" spans="1:54"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row>
    <row r="791" spans="1:54"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row>
    <row r="792" spans="1:54"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row>
    <row r="793" spans="1:54"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row>
    <row r="794" spans="1:54"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row>
    <row r="795" spans="1:54"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row>
    <row r="796" spans="1:54"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row>
    <row r="797" spans="1:54"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row>
    <row r="798" spans="1:54"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row>
    <row r="799" spans="1:54"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row>
    <row r="800" spans="1:54"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row>
    <row r="801" spans="1:54"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row>
    <row r="802" spans="1:54"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row>
    <row r="803" spans="1:54"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row>
    <row r="804" spans="1:54"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row>
    <row r="805" spans="1:54"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row>
    <row r="806" spans="1:54"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row>
    <row r="807" spans="1:54"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row>
    <row r="808" spans="1:54"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row>
    <row r="809" spans="1:54"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row>
    <row r="810" spans="1:54"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row>
    <row r="811" spans="1:54"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row>
    <row r="812" spans="1:54"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row>
    <row r="813" spans="1:54"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row>
    <row r="814" spans="1:54"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row>
    <row r="815" spans="1:54"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row>
    <row r="816" spans="1:54"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row>
    <row r="817" spans="1:54"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row>
    <row r="818" spans="1:54"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row>
    <row r="819" spans="1:54"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row>
    <row r="820" spans="1:54"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row>
    <row r="821" spans="1:54"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row>
    <row r="822" spans="1:54"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row>
    <row r="823" spans="1:54"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row>
    <row r="824" spans="1:54"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row>
    <row r="825" spans="1:54"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row>
    <row r="826" spans="1:54"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row>
    <row r="827" spans="1:54"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row>
    <row r="828" spans="1:54"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row>
    <row r="829" spans="1:54"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row>
    <row r="830" spans="1:54"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row>
    <row r="831" spans="1:54"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row>
    <row r="832" spans="1:54"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row>
    <row r="833" spans="1:54"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row>
    <row r="834" spans="1:54"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row>
    <row r="835" spans="1:54"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row>
    <row r="836" spans="1:54"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row>
    <row r="837" spans="1:54"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row>
    <row r="838" spans="1:54"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row>
    <row r="839" spans="1:54"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row>
    <row r="840" spans="1:54"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row>
    <row r="841" spans="1:54"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row>
    <row r="842" spans="1:54"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row>
    <row r="843" spans="1:54"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row>
    <row r="844" spans="1:54"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row>
    <row r="845" spans="1:54"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row>
    <row r="846" spans="1:54"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row>
    <row r="847" spans="1:54"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row>
    <row r="848" spans="1:54"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row>
    <row r="849" spans="1:54"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row>
    <row r="850" spans="1:54"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row>
    <row r="851" spans="1:54"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row>
    <row r="852" spans="1:54"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row>
    <row r="853" spans="1:54"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row>
    <row r="854" spans="1:54"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row>
    <row r="855" spans="1:54"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row>
    <row r="856" spans="1:54"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row>
    <row r="857" spans="1:54"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row>
    <row r="858" spans="1:54"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row>
    <row r="859" spans="1:54"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row>
    <row r="860" spans="1:54"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row>
    <row r="861" spans="1:54"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row>
    <row r="862" spans="1:54"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row>
    <row r="863" spans="1:54"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row>
    <row r="864" spans="1:54"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row>
    <row r="865" spans="1:54"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row>
    <row r="866" spans="1:54"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row>
    <row r="867" spans="1:54"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row>
    <row r="868" spans="1:54"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row>
    <row r="869" spans="1:54"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row>
    <row r="870" spans="1:54"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row>
    <row r="871" spans="1:54"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row>
    <row r="872" spans="1:54"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row>
    <row r="873" spans="1:54"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row>
    <row r="874" spans="1:54"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row>
    <row r="875" spans="1:54"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row>
    <row r="876" spans="1:54"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row>
    <row r="877" spans="1:54"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row>
    <row r="878" spans="1:54"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row>
    <row r="879" spans="1:54"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row>
    <row r="880" spans="1:54"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row>
    <row r="881" spans="1:54"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row>
    <row r="882" spans="1:54"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row>
    <row r="883" spans="1:54"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row>
    <row r="884" spans="1:54"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row>
    <row r="885" spans="1:54"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row>
    <row r="886" spans="1:54"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row>
    <row r="887" spans="1:54"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row>
    <row r="888" spans="1:54"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row>
    <row r="889" spans="1:54"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row>
    <row r="890" spans="1:54"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row>
    <row r="891" spans="1:54"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row>
    <row r="892" spans="1:54"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row>
    <row r="893" spans="1:54"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row>
    <row r="894" spans="1:54"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row>
    <row r="895" spans="1:54"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row>
    <row r="896" spans="1:54"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row>
    <row r="897" spans="1:54"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row>
    <row r="898" spans="1:54"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row>
    <row r="899" spans="1:54"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row>
    <row r="900" spans="1:54"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row>
    <row r="901" spans="1:54"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row>
    <row r="902" spans="1:54"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row>
    <row r="903" spans="1:54"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row>
    <row r="904" spans="1:54"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row>
    <row r="905" spans="1:54"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row>
    <row r="906" spans="1:54"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row>
    <row r="907" spans="1:54"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row>
    <row r="908" spans="1:54"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row>
    <row r="909" spans="1:54"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row>
    <row r="910" spans="1:54"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row>
    <row r="911" spans="1:54"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row>
    <row r="912" spans="1:54"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row>
    <row r="913" spans="1:54"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row>
    <row r="914" spans="1:54"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row>
    <row r="915" spans="1:54"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row>
    <row r="916" spans="1:54"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row>
    <row r="917" spans="1:54"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row>
    <row r="918" spans="1:54"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row>
    <row r="919" spans="1:54"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row>
    <row r="920" spans="1:54"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row>
    <row r="921" spans="1:54"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row>
    <row r="922" spans="1:54"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row>
    <row r="923" spans="1:54"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row>
    <row r="924" spans="1:54"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row>
    <row r="925" spans="1:54"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row>
    <row r="926" spans="1:54"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row>
    <row r="927" spans="1:54"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row>
    <row r="928" spans="1:54"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row>
    <row r="929" spans="1:54"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row>
    <row r="930" spans="1:54"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row>
    <row r="931" spans="1:54"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row>
    <row r="932" spans="1:54"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row>
    <row r="933" spans="1:54"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row>
    <row r="934" spans="1:54"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row>
    <row r="935" spans="1:54"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row>
    <row r="936" spans="1:54"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row>
    <row r="937" spans="1:54"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row>
    <row r="938" spans="1:54"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row>
    <row r="939" spans="1:54"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row>
    <row r="940" spans="1:54"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row>
    <row r="941" spans="1:54"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row>
    <row r="942" spans="1:54"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row>
    <row r="943" spans="1:54"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row>
    <row r="944" spans="1:54"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row>
    <row r="945" spans="1:54"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row>
    <row r="946" spans="1:54"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row>
    <row r="947" spans="1:54"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row>
    <row r="948" spans="1:54"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row>
    <row r="949" spans="1:54"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row>
    <row r="950" spans="1:54"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row>
    <row r="951" spans="1:54"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row>
    <row r="952" spans="1:54"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row>
    <row r="953" spans="1:54"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row>
    <row r="954" spans="1:54"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row>
    <row r="955" spans="1:54"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row>
    <row r="956" spans="1:54"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row>
    <row r="957" spans="1:54"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row>
    <row r="958" spans="1:54"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row>
    <row r="959" spans="1:54"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row>
    <row r="960" spans="1:54"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row>
    <row r="961" spans="1:54"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row>
    <row r="962" spans="1:54"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row>
    <row r="963" spans="1:54"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row>
    <row r="964" spans="1:54"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row>
    <row r="965" spans="1:54"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row>
    <row r="966" spans="1:54"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row>
    <row r="967" spans="1:54"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row>
    <row r="968" spans="1:54"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row>
    <row r="969" spans="1:54"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row>
    <row r="970" spans="1:54"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row>
    <row r="971" spans="1:54"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row>
    <row r="972" spans="1:54"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row>
    <row r="973" spans="1:54"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row>
    <row r="974" spans="1:54"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row>
    <row r="975" spans="1:54"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row>
    <row r="976" spans="1:54"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row>
    <row r="977" spans="1:54"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row>
    <row r="978" spans="1:54"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row>
    <row r="979" spans="1:54"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row>
    <row r="980" spans="1:54"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row>
    <row r="981" spans="1:54"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row>
    <row r="982" spans="1:54"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row>
    <row r="983" spans="1:54"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row>
    <row r="984" spans="1:54"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row>
    <row r="985" spans="1:54"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row>
    <row r="986" spans="1:54"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row>
    <row r="987" spans="1:54"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row>
    <row r="988" spans="1:54"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row>
    <row r="989" spans="1:54"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row>
    <row r="990" spans="1:54"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row>
    <row r="991" spans="1:54"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row>
    <row r="992" spans="1:54"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row>
    <row r="993" spans="1:54"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row>
    <row r="994" spans="1:54"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row>
    <row r="995" spans="1:54"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row>
    <row r="996" spans="1:54"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row>
    <row r="997" spans="1:54"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row>
    <row r="998" spans="1:54"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row>
    <row r="999" spans="1:54"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row>
    <row r="1000" spans="1:54"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row>
  </sheetData>
  <mergeCells count="175">
    <mergeCell ref="L37:N37"/>
    <mergeCell ref="H39:H41"/>
    <mergeCell ref="K39:K41"/>
    <mergeCell ref="L39:M39"/>
    <mergeCell ref="N39:N41"/>
    <mergeCell ref="L40:M40"/>
    <mergeCell ref="F39:G39"/>
    <mergeCell ref="F40:G40"/>
    <mergeCell ref="C40:D40"/>
    <mergeCell ref="C41:D41"/>
    <mergeCell ref="E39:E41"/>
    <mergeCell ref="B36:B38"/>
    <mergeCell ref="C36:E36"/>
    <mergeCell ref="C37:E37"/>
    <mergeCell ref="C38:E38"/>
    <mergeCell ref="B39:B41"/>
    <mergeCell ref="C39:D39"/>
    <mergeCell ref="B42:B43"/>
    <mergeCell ref="F37:H37"/>
    <mergeCell ref="I37:K37"/>
    <mergeCell ref="D42:E42"/>
    <mergeCell ref="H42:H43"/>
    <mergeCell ref="K42:K43"/>
    <mergeCell ref="D54:E54"/>
    <mergeCell ref="D55:E55"/>
    <mergeCell ref="B50:B51"/>
    <mergeCell ref="B52:B53"/>
    <mergeCell ref="N52:N53"/>
    <mergeCell ref="D53:E53"/>
    <mergeCell ref="B54:B55"/>
    <mergeCell ref="H54:H55"/>
    <mergeCell ref="N54:N55"/>
    <mergeCell ref="K52:K53"/>
    <mergeCell ref="K54:K55"/>
    <mergeCell ref="H50:H51"/>
    <mergeCell ref="H52:H53"/>
    <mergeCell ref="D50:E50"/>
    <mergeCell ref="K50:K51"/>
    <mergeCell ref="N50:N51"/>
    <mergeCell ref="D51:E51"/>
    <mergeCell ref="D52:E52"/>
    <mergeCell ref="D56:E56"/>
    <mergeCell ref="H56:H57"/>
    <mergeCell ref="K56:K57"/>
    <mergeCell ref="N56:N57"/>
    <mergeCell ref="D57:E57"/>
    <mergeCell ref="B56:B57"/>
    <mergeCell ref="B58:C58"/>
    <mergeCell ref="D58:E58"/>
    <mergeCell ref="F58:G58"/>
    <mergeCell ref="I58:J58"/>
    <mergeCell ref="L58:M58"/>
    <mergeCell ref="L59:N59"/>
    <mergeCell ref="I61:K61"/>
    <mergeCell ref="L61:N61"/>
    <mergeCell ref="P62:P64"/>
    <mergeCell ref="I63:K63"/>
    <mergeCell ref="L63:N63"/>
    <mergeCell ref="I64:K64"/>
    <mergeCell ref="L64:N64"/>
    <mergeCell ref="B59:E59"/>
    <mergeCell ref="B60:E60"/>
    <mergeCell ref="F60:G60"/>
    <mergeCell ref="I60:J60"/>
    <mergeCell ref="L60:M60"/>
    <mergeCell ref="B61:E61"/>
    <mergeCell ref="F61:H61"/>
    <mergeCell ref="F64:H64"/>
    <mergeCell ref="D66:L66"/>
    <mergeCell ref="D81:N81"/>
    <mergeCell ref="B62:E62"/>
    <mergeCell ref="F62:H62"/>
    <mergeCell ref="I62:K62"/>
    <mergeCell ref="L62:N62"/>
    <mergeCell ref="B63:E63"/>
    <mergeCell ref="F63:H63"/>
    <mergeCell ref="B64:E64"/>
    <mergeCell ref="I34:K34"/>
    <mergeCell ref="L34:N34"/>
    <mergeCell ref="C35:E35"/>
    <mergeCell ref="F35:H35"/>
    <mergeCell ref="I35:K35"/>
    <mergeCell ref="L35:N35"/>
    <mergeCell ref="F36:H36"/>
    <mergeCell ref="I36:K36"/>
    <mergeCell ref="L36:N36"/>
    <mergeCell ref="P39:P41"/>
    <mergeCell ref="P42:P57"/>
    <mergeCell ref="F59:H59"/>
    <mergeCell ref="I59:K59"/>
    <mergeCell ref="B12:E12"/>
    <mergeCell ref="F12:H12"/>
    <mergeCell ref="B13:E13"/>
    <mergeCell ref="F13:H13"/>
    <mergeCell ref="B14:E14"/>
    <mergeCell ref="F14:H14"/>
    <mergeCell ref="B15:E15"/>
    <mergeCell ref="F15:H15"/>
    <mergeCell ref="B16:E16"/>
    <mergeCell ref="F16:H16"/>
    <mergeCell ref="B17:E17"/>
    <mergeCell ref="F17:H17"/>
    <mergeCell ref="B18:B21"/>
    <mergeCell ref="C18:E18"/>
    <mergeCell ref="F18:H18"/>
    <mergeCell ref="C19:E19"/>
    <mergeCell ref="F19:H19"/>
    <mergeCell ref="C20:E20"/>
    <mergeCell ref="F20:H20"/>
    <mergeCell ref="B31:E31"/>
    <mergeCell ref="F31:H31"/>
    <mergeCell ref="I31:K31"/>
    <mergeCell ref="L31:N31"/>
    <mergeCell ref="B32:E32"/>
    <mergeCell ref="F32:H32"/>
    <mergeCell ref="I32:K32"/>
    <mergeCell ref="L32:N32"/>
    <mergeCell ref="C21:E21"/>
    <mergeCell ref="F21:H21"/>
    <mergeCell ref="B22:C23"/>
    <mergeCell ref="D22:E22"/>
    <mergeCell ref="D23:E23"/>
    <mergeCell ref="F22:G22"/>
    <mergeCell ref="F23:G23"/>
    <mergeCell ref="B24:C25"/>
    <mergeCell ref="D24:E24"/>
    <mergeCell ref="D25:E25"/>
    <mergeCell ref="F24:G24"/>
    <mergeCell ref="F25:G25"/>
    <mergeCell ref="B26:E26"/>
    <mergeCell ref="F26:H26"/>
    <mergeCell ref="A2:O2"/>
    <mergeCell ref="A3:O3"/>
    <mergeCell ref="B5:L5"/>
    <mergeCell ref="P5:P38"/>
    <mergeCell ref="B6:L6"/>
    <mergeCell ref="B7:L7"/>
    <mergeCell ref="B8:L8"/>
    <mergeCell ref="M38:N38"/>
    <mergeCell ref="G38:H38"/>
    <mergeCell ref="J38:K38"/>
    <mergeCell ref="B33:B35"/>
    <mergeCell ref="C33:E33"/>
    <mergeCell ref="C34:E34"/>
    <mergeCell ref="F33:H33"/>
    <mergeCell ref="I33:K33"/>
    <mergeCell ref="L33:N33"/>
    <mergeCell ref="F34:H34"/>
    <mergeCell ref="B28:L28"/>
    <mergeCell ref="B30:E30"/>
    <mergeCell ref="F30:H30"/>
    <mergeCell ref="I30:K30"/>
    <mergeCell ref="B9:L9"/>
    <mergeCell ref="B10:L10"/>
    <mergeCell ref="L30:N30"/>
    <mergeCell ref="B48:B49"/>
    <mergeCell ref="D49:E49"/>
    <mergeCell ref="B44:B45"/>
    <mergeCell ref="B46:B47"/>
    <mergeCell ref="D46:E46"/>
    <mergeCell ref="H46:H47"/>
    <mergeCell ref="N46:N47"/>
    <mergeCell ref="H48:H49"/>
    <mergeCell ref="N48:N49"/>
    <mergeCell ref="D47:E47"/>
    <mergeCell ref="D48:E48"/>
    <mergeCell ref="N42:N43"/>
    <mergeCell ref="D43:E43"/>
    <mergeCell ref="D44:E44"/>
    <mergeCell ref="H44:H45"/>
    <mergeCell ref="K44:K45"/>
    <mergeCell ref="N44:N45"/>
    <mergeCell ref="D45:E45"/>
    <mergeCell ref="K46:K47"/>
    <mergeCell ref="K48:K49"/>
  </mergeCells>
  <phoneticPr fontId="58"/>
  <dataValidations count="16">
    <dataValidation type="list" allowBlank="1" showErrorMessage="1" sqref="F32 L32 I32" xr:uid="{00000000-0002-0000-0100-000000000000}">
      <formula1>$V$32:$AA$32</formula1>
    </dataValidation>
    <dataValidation type="list" allowBlank="1" showErrorMessage="1" sqref="F12" xr:uid="{00000000-0002-0000-0100-000001000000}">
      <formula1>$V$12:$X$12</formula1>
    </dataValidation>
    <dataValidation type="decimal" operator="greaterThanOrEqual" allowBlank="1" showErrorMessage="1" sqref="F16" xr:uid="{00000000-0002-0000-0100-000002000000}">
      <formula1>0</formula1>
    </dataValidation>
    <dataValidation type="list" allowBlank="1" showErrorMessage="1" sqref="F31 L31 I31" xr:uid="{00000000-0002-0000-0100-000003000000}">
      <formula1>$V$31:$AI$31</formula1>
    </dataValidation>
    <dataValidation type="list" allowBlank="1" showErrorMessage="1" sqref="F43:G43 L57:M57 I57:J57 F57:G57 L55:M55 I55:J55 F55:G55 L53:M53 I53:J53 F53:G53 L51:M51 I51:J51 F51:G51 L49:M49 I49:J49 F49:G49 L47:M47 I47:J47 F47:G47 L45:M45 I45:J45 F45:G45 L43:M43 I43:J43" xr:uid="{00000000-0002-0000-0100-000004000000}">
      <formula1>$U$43:$BC$43</formula1>
    </dataValidation>
    <dataValidation type="list" allowBlank="1" showErrorMessage="1" sqref="F63 L63 I63" xr:uid="{00000000-0002-0000-0100-000005000000}">
      <formula1>$V$63:$W$63</formula1>
    </dataValidation>
    <dataValidation type="list" allowBlank="1" showErrorMessage="1" sqref="F61 L61 I61" xr:uid="{00000000-0002-0000-0100-000006000000}">
      <formula1>$V$65:$Z$65</formula1>
    </dataValidation>
    <dataValidation type="list" allowBlank="1" showErrorMessage="1" prompt="もう一度！ - ○か×を選択してください" sqref="N60 K60 H60" xr:uid="{00000000-0002-0000-0100-000007000000}">
      <formula1>$Z$64:$AB$64</formula1>
    </dataValidation>
    <dataValidation type="list" allowBlank="1" showErrorMessage="1" sqref="F64 L65:M65 F65:J65 L64 I64" xr:uid="{00000000-0002-0000-0100-000009000000}">
      <formula1>$V$64:$W$64</formula1>
    </dataValidation>
    <dataValidation type="list" allowBlank="1" showErrorMessage="1" sqref="F62 L62 I62" xr:uid="{00000000-0002-0000-0100-00000A000000}">
      <formula1>$V$62:$AQ$62</formula1>
    </dataValidation>
    <dataValidation type="list" allowBlank="1" showErrorMessage="1" sqref="H39 N39 K39" xr:uid="{00000000-0002-0000-0100-00000B000000}">
      <formula1>$U$41:$W$41</formula1>
    </dataValidation>
    <dataValidation type="list" allowBlank="1" showErrorMessage="1" sqref="F59 L59 I59" xr:uid="{00000000-0002-0000-0100-00000C000000}">
      <formula1>$U$61:$AO$61</formula1>
    </dataValidation>
    <dataValidation type="list" allowBlank="1" showErrorMessage="1" prompt="もう一度！ - ○か×を選択してください" sqref="H58 N58 K58" xr:uid="{5D7AE87B-49CC-4202-B5FC-F7C77816CAA0}">
      <formula1>$X$64:$Y$64</formula1>
    </dataValidation>
    <dataValidation allowBlank="1" showInputMessage="1" showErrorMessage="1" prompt="使用しない場合は「なし」と記入" sqref="F58:G58 L58:M58" xr:uid="{14B2B94C-90EA-48A0-B795-F98DC6BF1DCA}"/>
    <dataValidation allowBlank="1" showInputMessage="1" showErrorMessage="1" prompt="使用しない場合は「なし」と記入_x000a__x000a_" sqref="I58:J58" xr:uid="{39AE4075-A292-43F3-AA94-2D50AB432813}"/>
    <dataValidation type="list" allowBlank="1" showInputMessage="1" showErrorMessage="1" sqref="F26:H26" xr:uid="{D20385F3-1F58-4FC3-B96D-F23B5B7123B1}">
      <formula1>$T$19:$T$20</formula1>
    </dataValidation>
  </dataValidations>
  <pageMargins left="0.59020397231334776" right="0.59020397231334776" top="0.59020397231334776" bottom="0.59020397231334776" header="0" footer="0"/>
  <pageSetup paperSize="9" orientation="portrait" r:id="rId1"/>
  <rowBreaks count="1" manualBreakCount="1">
    <brk id="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A1:BC1000"/>
  <sheetViews>
    <sheetView topLeftCell="A18" workbookViewId="0">
      <selection activeCell="B9" sqref="B9:L9"/>
    </sheetView>
  </sheetViews>
  <sheetFormatPr defaultColWidth="14.42578125" defaultRowHeight="15" customHeight="1"/>
  <cols>
    <col min="1" max="1" width="2" customWidth="1"/>
    <col min="2" max="2" width="8.85546875" customWidth="1"/>
    <col min="3" max="3" width="10.85546875" customWidth="1"/>
    <col min="4" max="5" width="5.42578125" customWidth="1"/>
    <col min="6" max="7" width="18.5703125" customWidth="1"/>
    <col min="8" max="8" width="7.5703125" customWidth="1"/>
    <col min="9" max="10" width="18.5703125" customWidth="1"/>
    <col min="11" max="11" width="7.5703125" customWidth="1"/>
    <col min="12" max="13" width="18.5703125" customWidth="1"/>
    <col min="14" max="14" width="7.5703125" customWidth="1"/>
    <col min="15" max="15" width="2" customWidth="1"/>
    <col min="16" max="16" width="18.140625" customWidth="1"/>
    <col min="17" max="17" width="25" customWidth="1"/>
    <col min="18" max="55" width="9" customWidth="1"/>
  </cols>
  <sheetData>
    <row r="1" spans="1:55" ht="11.25" customHeight="1">
      <c r="A1" s="8"/>
      <c r="B1" s="8"/>
      <c r="C1" s="8"/>
      <c r="D1" s="8"/>
      <c r="E1" s="8"/>
      <c r="F1" s="8"/>
      <c r="G1" s="8"/>
      <c r="H1" s="8"/>
      <c r="I1" s="8"/>
      <c r="J1" s="8"/>
      <c r="K1" s="8"/>
      <c r="L1" s="8"/>
      <c r="M1" s="8"/>
      <c r="N1" s="8"/>
      <c r="O1" s="8"/>
      <c r="P1" s="9"/>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row>
    <row r="2" spans="1:55" ht="24" customHeight="1">
      <c r="A2" s="266" t="str">
        <f>記入シート!A2</f>
        <v>令和５年度　第５８回茨城県アンサンブルコンテスト中央地区大会</v>
      </c>
      <c r="B2" s="267"/>
      <c r="C2" s="267"/>
      <c r="D2" s="267"/>
      <c r="E2" s="267"/>
      <c r="F2" s="267"/>
      <c r="G2" s="267"/>
      <c r="H2" s="267"/>
      <c r="I2" s="267"/>
      <c r="J2" s="267"/>
      <c r="K2" s="267"/>
      <c r="L2" s="267"/>
      <c r="M2" s="267"/>
      <c r="N2" s="267"/>
      <c r="O2" s="268"/>
      <c r="P2" s="10" t="s">
        <v>26</v>
      </c>
      <c r="Q2" s="6"/>
      <c r="R2" s="6" t="s">
        <v>27</v>
      </c>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row>
    <row r="3" spans="1:55" ht="24" customHeight="1">
      <c r="A3" s="269" t="s">
        <v>28</v>
      </c>
      <c r="B3" s="267"/>
      <c r="C3" s="267"/>
      <c r="D3" s="267"/>
      <c r="E3" s="267"/>
      <c r="F3" s="267"/>
      <c r="G3" s="267"/>
      <c r="H3" s="267"/>
      <c r="I3" s="267"/>
      <c r="J3" s="267"/>
      <c r="K3" s="267"/>
      <c r="L3" s="267"/>
      <c r="M3" s="267"/>
      <c r="N3" s="267"/>
      <c r="O3" s="268"/>
      <c r="P3" s="11" t="str">
        <f>IF(T17=107,R2,R3)</f>
        <v>ＯＫ</v>
      </c>
      <c r="Q3" s="6"/>
      <c r="R3" s="6" t="s">
        <v>29</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row>
    <row r="4" spans="1:55" ht="24" customHeight="1">
      <c r="A4" s="12"/>
      <c r="B4" s="12"/>
      <c r="C4" s="13" t="str">
        <f>記入シート!C4</f>
        <v>申込期間：9月26日から10月6日16時まで</v>
      </c>
      <c r="D4" s="12"/>
      <c r="E4" s="12"/>
      <c r="F4" s="12"/>
      <c r="G4" s="12"/>
      <c r="H4" s="12"/>
      <c r="I4" s="12"/>
      <c r="J4" s="12"/>
      <c r="K4" s="12"/>
      <c r="L4" s="12"/>
      <c r="M4" s="12"/>
      <c r="N4" s="12"/>
      <c r="O4" s="12"/>
      <c r="P4" s="11"/>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row>
    <row r="5" spans="1:55" ht="15" customHeight="1">
      <c r="A5" s="14"/>
      <c r="B5" s="270" t="s">
        <v>30</v>
      </c>
      <c r="C5" s="271"/>
      <c r="D5" s="271"/>
      <c r="E5" s="271"/>
      <c r="F5" s="271"/>
      <c r="G5" s="271"/>
      <c r="H5" s="271"/>
      <c r="I5" s="271"/>
      <c r="J5" s="271"/>
      <c r="K5" s="271"/>
      <c r="L5" s="272"/>
      <c r="M5" s="12"/>
      <c r="N5" s="15"/>
      <c r="O5" s="14"/>
      <c r="P5" s="273"/>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row>
    <row r="6" spans="1:55" ht="15" customHeight="1">
      <c r="A6" s="14"/>
      <c r="B6" s="275" t="s">
        <v>349</v>
      </c>
      <c r="C6" s="267"/>
      <c r="D6" s="267"/>
      <c r="E6" s="267"/>
      <c r="F6" s="267"/>
      <c r="G6" s="267"/>
      <c r="H6" s="267"/>
      <c r="I6" s="267"/>
      <c r="J6" s="267"/>
      <c r="K6" s="267"/>
      <c r="L6" s="276"/>
      <c r="M6" s="12"/>
      <c r="N6" s="15"/>
      <c r="O6" s="14"/>
      <c r="P6" s="274"/>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5" ht="15" hidden="1" customHeight="1">
      <c r="A7" s="14"/>
      <c r="B7" s="275"/>
      <c r="C7" s="267"/>
      <c r="D7" s="267"/>
      <c r="E7" s="267"/>
      <c r="F7" s="267"/>
      <c r="G7" s="267"/>
      <c r="H7" s="267"/>
      <c r="I7" s="267"/>
      <c r="J7" s="267"/>
      <c r="K7" s="267"/>
      <c r="L7" s="276"/>
      <c r="M7" s="12"/>
      <c r="N7" s="15"/>
      <c r="O7" s="14"/>
      <c r="P7" s="274"/>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row>
    <row r="8" spans="1:55" ht="15" hidden="1" customHeight="1">
      <c r="A8" s="14"/>
      <c r="B8" s="275"/>
      <c r="C8" s="267"/>
      <c r="D8" s="267"/>
      <c r="E8" s="267"/>
      <c r="F8" s="267"/>
      <c r="G8" s="267"/>
      <c r="H8" s="267"/>
      <c r="I8" s="267"/>
      <c r="J8" s="267"/>
      <c r="K8" s="267"/>
      <c r="L8" s="276"/>
      <c r="M8" s="12"/>
      <c r="N8" s="15"/>
      <c r="O8" s="14"/>
      <c r="P8" s="274"/>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row>
    <row r="9" spans="1:55" ht="15" customHeight="1">
      <c r="A9" s="14"/>
      <c r="B9" s="275"/>
      <c r="C9" s="267"/>
      <c r="D9" s="267"/>
      <c r="E9" s="267"/>
      <c r="F9" s="267"/>
      <c r="G9" s="267"/>
      <c r="H9" s="267"/>
      <c r="I9" s="267"/>
      <c r="J9" s="267"/>
      <c r="K9" s="267"/>
      <c r="L9" s="276"/>
      <c r="M9" s="12"/>
      <c r="N9" s="15"/>
      <c r="O9" s="14"/>
      <c r="P9" s="274"/>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row>
    <row r="10" spans="1:55" ht="15" customHeight="1">
      <c r="A10" s="14"/>
      <c r="B10" s="302" t="s">
        <v>31</v>
      </c>
      <c r="C10" s="303"/>
      <c r="D10" s="303"/>
      <c r="E10" s="303"/>
      <c r="F10" s="303"/>
      <c r="G10" s="303"/>
      <c r="H10" s="303"/>
      <c r="I10" s="303"/>
      <c r="J10" s="303"/>
      <c r="K10" s="303"/>
      <c r="L10" s="304"/>
      <c r="M10" s="12"/>
      <c r="N10" s="15"/>
      <c r="O10" s="14"/>
      <c r="P10" s="274"/>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row>
    <row r="11" spans="1:55" ht="15" customHeight="1">
      <c r="A11" s="16"/>
      <c r="B11" s="16"/>
      <c r="C11" s="16"/>
      <c r="D11" s="16"/>
      <c r="E11" s="16"/>
      <c r="F11" s="16"/>
      <c r="G11" s="16"/>
      <c r="H11" s="16"/>
      <c r="I11" s="16"/>
      <c r="J11" s="16"/>
      <c r="K11" s="16"/>
      <c r="L11" s="16"/>
      <c r="M11" s="16"/>
      <c r="N11" s="16"/>
      <c r="O11" s="16"/>
      <c r="P11" s="274"/>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row>
    <row r="12" spans="1:55" ht="24" customHeight="1">
      <c r="A12" s="15"/>
      <c r="B12" s="330" t="s">
        <v>32</v>
      </c>
      <c r="C12" s="331"/>
      <c r="D12" s="331"/>
      <c r="E12" s="332"/>
      <c r="F12" s="333" t="s">
        <v>34</v>
      </c>
      <c r="G12" s="331"/>
      <c r="H12" s="259"/>
      <c r="I12" s="15"/>
      <c r="J12" s="15"/>
      <c r="K12" s="15"/>
      <c r="L12" s="15"/>
      <c r="M12" s="15"/>
      <c r="N12" s="15"/>
      <c r="O12" s="15"/>
      <c r="P12" s="274"/>
      <c r="Q12" s="17"/>
      <c r="R12" s="18" t="str">
        <f t="shared" ref="R12:R14" si="0">IF(ISTEXT(F12),$R$2,$R$3)</f>
        <v>ＯＫ</v>
      </c>
      <c r="S12" s="17"/>
      <c r="T12" s="17">
        <f>COUNTIF(R12:R25,$R$2)</f>
        <v>14</v>
      </c>
      <c r="U12" s="17" t="s">
        <v>33</v>
      </c>
      <c r="V12" s="17" t="s">
        <v>33</v>
      </c>
      <c r="W12" s="17" t="s">
        <v>34</v>
      </c>
      <c r="X12" s="17" t="s">
        <v>35</v>
      </c>
      <c r="Y12" s="17" t="s">
        <v>36</v>
      </c>
      <c r="Z12" s="17" t="s">
        <v>37</v>
      </c>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row>
    <row r="13" spans="1:55" ht="24" customHeight="1">
      <c r="A13" s="15"/>
      <c r="B13" s="308" t="s">
        <v>38</v>
      </c>
      <c r="C13" s="309"/>
      <c r="D13" s="309"/>
      <c r="E13" s="315"/>
      <c r="F13" s="334" t="s">
        <v>176</v>
      </c>
      <c r="G13" s="309"/>
      <c r="H13" s="310"/>
      <c r="I13" s="15" t="s">
        <v>39</v>
      </c>
      <c r="J13" s="15"/>
      <c r="K13" s="15"/>
      <c r="L13" s="15"/>
      <c r="M13" s="15"/>
      <c r="N13" s="15"/>
      <c r="O13" s="15"/>
      <c r="P13" s="274"/>
      <c r="Q13" s="17"/>
      <c r="R13" s="18" t="str">
        <f t="shared" si="0"/>
        <v>ＯＫ</v>
      </c>
      <c r="S13" s="17"/>
      <c r="T13" s="17">
        <f>COUNTIF(R29:T29,R2)</f>
        <v>3</v>
      </c>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row>
    <row r="14" spans="1:55" ht="24" customHeight="1">
      <c r="A14" s="15"/>
      <c r="B14" s="308" t="s">
        <v>40</v>
      </c>
      <c r="C14" s="309"/>
      <c r="D14" s="309"/>
      <c r="E14" s="315"/>
      <c r="F14" s="335" t="s">
        <v>177</v>
      </c>
      <c r="G14" s="309"/>
      <c r="H14" s="310"/>
      <c r="I14" s="15"/>
      <c r="J14" s="15"/>
      <c r="K14" s="15"/>
      <c r="L14" s="15"/>
      <c r="M14" s="15"/>
      <c r="N14" s="15"/>
      <c r="O14" s="15"/>
      <c r="P14" s="274"/>
      <c r="Q14" s="17"/>
      <c r="R14" s="18" t="str">
        <f t="shared" si="0"/>
        <v>ＯＫ</v>
      </c>
      <c r="S14" s="17"/>
      <c r="T14" s="17">
        <f>COUNTIF(R32:T63,$R$2)</f>
        <v>90</v>
      </c>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row>
    <row r="15" spans="1:55" ht="24" customHeight="1">
      <c r="A15" s="15"/>
      <c r="B15" s="308" t="s">
        <v>41</v>
      </c>
      <c r="C15" s="309"/>
      <c r="D15" s="309"/>
      <c r="E15" s="315"/>
      <c r="F15" s="338">
        <f>SUM(V15:X15)</f>
        <v>15</v>
      </c>
      <c r="G15" s="309"/>
      <c r="H15" s="310"/>
      <c r="I15" s="15" t="s">
        <v>42</v>
      </c>
      <c r="J15" s="15"/>
      <c r="K15" s="15"/>
      <c r="L15" s="15"/>
      <c r="M15" s="15"/>
      <c r="N15" s="15"/>
      <c r="O15" s="15"/>
      <c r="P15" s="274"/>
      <c r="Q15" s="17"/>
      <c r="R15" s="18" t="str">
        <f t="shared" ref="R15:R16" si="1">IF(ISNUMBER(F15),$R$2,$R$3)</f>
        <v>ＯＫ</v>
      </c>
      <c r="S15" s="17"/>
      <c r="T15" s="17"/>
      <c r="U15" s="17"/>
      <c r="V15" s="17">
        <f>IF(F31="三重奏",3,IF(F31="四重奏",4,IF(F31="五重奏",5,IF(F31="六重奏",6,IF(F31="七重奏",7,IF(F31="八重奏",8,0))))))</f>
        <v>4</v>
      </c>
      <c r="W15" s="17">
        <f>IF(I31="三重奏",3,IF(I31="四重奏",4,IF(I31="五重奏",5,IF(I31="六重奏",6,IF(I31="七重奏",7,IF(I31="八重奏",8,0))))))</f>
        <v>5</v>
      </c>
      <c r="X15" s="17">
        <f>IF(L31="三重奏",3,IF(L31="四重奏",4,IF(L31="五重奏",5,IF(L31="六重奏",6,IF(L31="七重奏",7,IF(L31="八重奏",8,0))))))</f>
        <v>6</v>
      </c>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row>
    <row r="16" spans="1:55" ht="24" customHeight="1">
      <c r="A16" s="15"/>
      <c r="B16" s="308" t="s">
        <v>178</v>
      </c>
      <c r="C16" s="309"/>
      <c r="D16" s="309"/>
      <c r="E16" s="315"/>
      <c r="F16" s="339">
        <v>0</v>
      </c>
      <c r="G16" s="309"/>
      <c r="H16" s="310"/>
      <c r="I16" s="19" t="s">
        <v>44</v>
      </c>
      <c r="J16" s="19"/>
      <c r="K16" s="20"/>
      <c r="L16" s="20"/>
      <c r="M16" s="20"/>
      <c r="N16" s="20"/>
      <c r="O16" s="15"/>
      <c r="P16" s="274"/>
      <c r="Q16" s="17"/>
      <c r="R16" s="18" t="str">
        <f t="shared" si="1"/>
        <v>ＯＫ</v>
      </c>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row>
    <row r="17" spans="1:55" ht="24" customHeight="1">
      <c r="A17" s="15"/>
      <c r="B17" s="308" t="s">
        <v>45</v>
      </c>
      <c r="C17" s="309"/>
      <c r="D17" s="309"/>
      <c r="E17" s="315"/>
      <c r="F17" s="316" t="s">
        <v>179</v>
      </c>
      <c r="G17" s="309"/>
      <c r="H17" s="310"/>
      <c r="I17" s="15" t="s">
        <v>46</v>
      </c>
      <c r="J17" s="15"/>
      <c r="K17" s="15"/>
      <c r="L17" s="15"/>
      <c r="M17" s="15"/>
      <c r="N17" s="15"/>
      <c r="O17" s="15"/>
      <c r="P17" s="274"/>
      <c r="Q17" s="17"/>
      <c r="R17" s="18" t="str">
        <f t="shared" ref="R17:R21" si="2">IF(ISTEXT(F17),$R$2,$R$3)</f>
        <v>ＯＫ</v>
      </c>
      <c r="S17" s="17"/>
      <c r="T17" s="17">
        <f>SUM(T12:T14)</f>
        <v>107</v>
      </c>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row>
    <row r="18" spans="1:55" ht="24" customHeight="1">
      <c r="A18" s="15"/>
      <c r="B18" s="340" t="s">
        <v>47</v>
      </c>
      <c r="C18" s="314" t="s">
        <v>48</v>
      </c>
      <c r="D18" s="309"/>
      <c r="E18" s="315"/>
      <c r="F18" s="316" t="s">
        <v>180</v>
      </c>
      <c r="G18" s="309"/>
      <c r="H18" s="310"/>
      <c r="I18" s="15" t="s">
        <v>49</v>
      </c>
      <c r="J18" s="15"/>
      <c r="K18" s="15"/>
      <c r="L18" s="15"/>
      <c r="M18" s="15"/>
      <c r="N18" s="15"/>
      <c r="O18" s="15"/>
      <c r="P18" s="274"/>
      <c r="Q18" s="17"/>
      <c r="R18" s="18" t="str">
        <f t="shared" si="2"/>
        <v>ＯＫ</v>
      </c>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row>
    <row r="19" spans="1:55" ht="24" customHeight="1">
      <c r="A19" s="15"/>
      <c r="B19" s="281"/>
      <c r="C19" s="314" t="s">
        <v>50</v>
      </c>
      <c r="D19" s="309"/>
      <c r="E19" s="315"/>
      <c r="F19" s="316" t="s">
        <v>181</v>
      </c>
      <c r="G19" s="309"/>
      <c r="H19" s="310"/>
      <c r="I19" s="15" t="s">
        <v>51</v>
      </c>
      <c r="J19" s="15"/>
      <c r="K19" s="15"/>
      <c r="L19" s="15"/>
      <c r="M19" s="15"/>
      <c r="N19" s="15"/>
      <c r="O19" s="15"/>
      <c r="P19" s="274"/>
      <c r="Q19" s="17"/>
      <c r="R19" s="18" t="str">
        <f t="shared" si="2"/>
        <v>ＯＫ</v>
      </c>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row>
    <row r="20" spans="1:55" ht="24" customHeight="1">
      <c r="A20" s="15"/>
      <c r="B20" s="281"/>
      <c r="C20" s="314" t="s">
        <v>52</v>
      </c>
      <c r="D20" s="309"/>
      <c r="E20" s="315"/>
      <c r="F20" s="316" t="s">
        <v>182</v>
      </c>
      <c r="G20" s="309"/>
      <c r="H20" s="310"/>
      <c r="I20" s="15" t="s">
        <v>53</v>
      </c>
      <c r="J20" s="15"/>
      <c r="K20" s="15"/>
      <c r="L20" s="15"/>
      <c r="M20" s="15"/>
      <c r="N20" s="15"/>
      <c r="O20" s="15"/>
      <c r="P20" s="274"/>
      <c r="Q20" s="17"/>
      <c r="R20" s="18" t="str">
        <f t="shared" si="2"/>
        <v>ＯＫ</v>
      </c>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row>
    <row r="21" spans="1:55" ht="24" customHeight="1">
      <c r="A21" s="15"/>
      <c r="B21" s="282"/>
      <c r="C21" s="314" t="s">
        <v>54</v>
      </c>
      <c r="D21" s="309"/>
      <c r="E21" s="315"/>
      <c r="F21" s="316" t="s">
        <v>183</v>
      </c>
      <c r="G21" s="309"/>
      <c r="H21" s="310"/>
      <c r="I21" s="15" t="s">
        <v>184</v>
      </c>
      <c r="J21" s="15"/>
      <c r="K21" s="15"/>
      <c r="L21" s="15"/>
      <c r="M21" s="15"/>
      <c r="N21" s="15"/>
      <c r="O21" s="15"/>
      <c r="P21" s="274"/>
      <c r="Q21" s="17"/>
      <c r="R21" s="18" t="str">
        <f t="shared" si="2"/>
        <v>ＯＫ</v>
      </c>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row>
    <row r="22" spans="1:55" ht="24" customHeight="1">
      <c r="A22" s="15"/>
      <c r="B22" s="317" t="s">
        <v>56</v>
      </c>
      <c r="C22" s="318"/>
      <c r="D22" s="314" t="s">
        <v>57</v>
      </c>
      <c r="E22" s="315"/>
      <c r="F22" s="316">
        <v>0</v>
      </c>
      <c r="G22" s="315"/>
      <c r="H22" s="21" t="s">
        <v>58</v>
      </c>
      <c r="I22" s="15" t="s">
        <v>59</v>
      </c>
      <c r="J22" s="15"/>
      <c r="K22" s="15"/>
      <c r="L22" s="15"/>
      <c r="M22" s="15"/>
      <c r="N22" s="15"/>
      <c r="O22" s="15"/>
      <c r="P22" s="274"/>
      <c r="Q22" s="17"/>
      <c r="R22" s="18" t="str">
        <f t="shared" ref="R22:R25" si="3">IF(F22="",$R$3,$R$2)</f>
        <v>ＯＫ</v>
      </c>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row>
    <row r="23" spans="1:55" ht="24" customHeight="1">
      <c r="A23" s="15"/>
      <c r="B23" s="319"/>
      <c r="C23" s="320"/>
      <c r="D23" s="314" t="s">
        <v>60</v>
      </c>
      <c r="E23" s="315"/>
      <c r="F23" s="316" t="s">
        <v>185</v>
      </c>
      <c r="G23" s="315"/>
      <c r="H23" s="21" t="s">
        <v>58</v>
      </c>
      <c r="I23" s="15" t="s">
        <v>61</v>
      </c>
      <c r="J23" s="15"/>
      <c r="K23" s="15"/>
      <c r="L23" s="15"/>
      <c r="M23" s="15"/>
      <c r="N23" s="15"/>
      <c r="O23" s="15"/>
      <c r="P23" s="274"/>
      <c r="Q23" s="17"/>
      <c r="R23" s="18" t="str">
        <f t="shared" si="3"/>
        <v>ＯＫ</v>
      </c>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row>
    <row r="24" spans="1:55" ht="24" customHeight="1">
      <c r="A24" s="15"/>
      <c r="B24" s="317" t="s">
        <v>62</v>
      </c>
      <c r="C24" s="318"/>
      <c r="D24" s="314" t="s">
        <v>63</v>
      </c>
      <c r="E24" s="315"/>
      <c r="F24" s="316" t="s">
        <v>186</v>
      </c>
      <c r="G24" s="315"/>
      <c r="H24" s="21" t="s">
        <v>58</v>
      </c>
      <c r="I24" s="15" t="s">
        <v>64</v>
      </c>
      <c r="J24" s="15"/>
      <c r="K24" s="15"/>
      <c r="L24" s="15"/>
      <c r="M24" s="15"/>
      <c r="N24" s="15"/>
      <c r="O24" s="15"/>
      <c r="P24" s="274"/>
      <c r="Q24" s="17"/>
      <c r="R24" s="18" t="str">
        <f t="shared" si="3"/>
        <v>ＯＫ</v>
      </c>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row>
    <row r="25" spans="1:55" ht="24" customHeight="1">
      <c r="A25" s="15"/>
      <c r="B25" s="321"/>
      <c r="C25" s="322"/>
      <c r="D25" s="264" t="s">
        <v>60</v>
      </c>
      <c r="E25" s="323"/>
      <c r="F25" s="324">
        <v>0</v>
      </c>
      <c r="G25" s="323"/>
      <c r="H25" s="22" t="s">
        <v>58</v>
      </c>
      <c r="I25" s="15" t="s">
        <v>61</v>
      </c>
      <c r="J25" s="15"/>
      <c r="K25" s="15"/>
      <c r="L25" s="15"/>
      <c r="M25" s="15"/>
      <c r="N25" s="15"/>
      <c r="O25" s="15"/>
      <c r="P25" s="274"/>
      <c r="Q25" s="17"/>
      <c r="R25" s="18" t="str">
        <f t="shared" si="3"/>
        <v>ＯＫ</v>
      </c>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row>
    <row r="26" spans="1:55" ht="15" customHeight="1">
      <c r="A26" s="15"/>
      <c r="B26" s="15"/>
      <c r="C26" s="15"/>
      <c r="D26" s="15"/>
      <c r="E26" s="15"/>
      <c r="F26" s="23"/>
      <c r="G26" s="23"/>
      <c r="H26" s="23"/>
      <c r="I26" s="15"/>
      <c r="J26" s="15"/>
      <c r="K26" s="15"/>
      <c r="L26" s="15"/>
      <c r="M26" s="15"/>
      <c r="N26" s="15"/>
      <c r="O26" s="15"/>
      <c r="P26" s="274"/>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row>
    <row r="27" spans="1:55" ht="87" customHeight="1">
      <c r="A27" s="15"/>
      <c r="B27" s="296" t="s">
        <v>353</v>
      </c>
      <c r="C27" s="297"/>
      <c r="D27" s="297"/>
      <c r="E27" s="297"/>
      <c r="F27" s="297"/>
      <c r="G27" s="297"/>
      <c r="H27" s="297"/>
      <c r="I27" s="297"/>
      <c r="J27" s="297"/>
      <c r="K27" s="297"/>
      <c r="L27" s="298"/>
      <c r="M27" s="15"/>
      <c r="N27" s="15"/>
      <c r="O27" s="15"/>
      <c r="P27" s="274"/>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row>
    <row r="28" spans="1:55" ht="24" customHeight="1">
      <c r="A28" s="15"/>
      <c r="B28" s="15"/>
      <c r="C28" s="15"/>
      <c r="D28" s="15"/>
      <c r="E28" s="15"/>
      <c r="F28" s="15"/>
      <c r="G28" s="15"/>
      <c r="H28" s="15"/>
      <c r="I28" s="15"/>
      <c r="J28" s="15"/>
      <c r="K28" s="15"/>
      <c r="L28" s="15"/>
      <c r="M28" s="15"/>
      <c r="N28" s="15"/>
      <c r="O28" s="15"/>
      <c r="P28" s="274"/>
      <c r="Q28" s="17"/>
      <c r="R28" s="17"/>
      <c r="S28" s="17"/>
      <c r="T28" s="17"/>
      <c r="U28" s="17"/>
      <c r="V28" s="24" t="s">
        <v>65</v>
      </c>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row>
    <row r="29" spans="1:55" ht="24" customHeight="1">
      <c r="A29" s="15"/>
      <c r="B29" s="299" t="s">
        <v>66</v>
      </c>
      <c r="C29" s="300"/>
      <c r="D29" s="300"/>
      <c r="E29" s="301"/>
      <c r="F29" s="299" t="s">
        <v>67</v>
      </c>
      <c r="G29" s="300"/>
      <c r="H29" s="301"/>
      <c r="I29" s="299" t="s">
        <v>68</v>
      </c>
      <c r="J29" s="300"/>
      <c r="K29" s="301"/>
      <c r="L29" s="299" t="s">
        <v>69</v>
      </c>
      <c r="M29" s="300"/>
      <c r="N29" s="301"/>
      <c r="O29" s="15"/>
      <c r="P29" s="274"/>
      <c r="Q29" s="17"/>
      <c r="R29" s="18" t="str">
        <f t="shared" ref="R29:T29" si="4">IF(R30=R31,$R$2,$R$3)</f>
        <v>ＯＫ</v>
      </c>
      <c r="S29" s="18" t="str">
        <f t="shared" si="4"/>
        <v>ＯＫ</v>
      </c>
      <c r="T29" s="18" t="str">
        <f t="shared" si="4"/>
        <v>ＯＫ</v>
      </c>
      <c r="U29" s="17"/>
      <c r="V29" s="25">
        <f>COUNTIF(R30:T30,$R$2)</f>
        <v>3</v>
      </c>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row>
    <row r="30" spans="1:55" ht="24" customHeight="1">
      <c r="A30" s="15"/>
      <c r="B30" s="330" t="s">
        <v>70</v>
      </c>
      <c r="C30" s="331"/>
      <c r="D30" s="331"/>
      <c r="E30" s="259"/>
      <c r="F30" s="305" t="s">
        <v>81</v>
      </c>
      <c r="G30" s="331"/>
      <c r="H30" s="259"/>
      <c r="I30" s="305" t="s">
        <v>83</v>
      </c>
      <c r="J30" s="331"/>
      <c r="K30" s="259"/>
      <c r="L30" s="305" t="s">
        <v>84</v>
      </c>
      <c r="M30" s="331"/>
      <c r="N30" s="259"/>
      <c r="O30" s="15"/>
      <c r="P30" s="274"/>
      <c r="Q30" s="17"/>
      <c r="R30" s="17" t="str">
        <f t="shared" ref="R30:R37" si="5">IF(ISTEXT(F30),$R$2,$R$3)</f>
        <v>ＯＫ</v>
      </c>
      <c r="S30" s="17" t="str">
        <f t="shared" ref="S30:S31" si="6">IF(ISTEXT(I30),$R$2,$R$3)</f>
        <v>ＯＫ</v>
      </c>
      <c r="T30" s="17" t="str">
        <f t="shared" ref="T30:T31" si="7">IF(ISTEXT(L30),$R$2,$R$3)</f>
        <v>ＯＫ</v>
      </c>
      <c r="U30" s="17"/>
      <c r="V30" s="17" t="s">
        <v>71</v>
      </c>
      <c r="W30" s="17" t="s">
        <v>72</v>
      </c>
      <c r="X30" s="17" t="s">
        <v>73</v>
      </c>
      <c r="Y30" s="17" t="s">
        <v>74</v>
      </c>
      <c r="Z30" s="17" t="s">
        <v>75</v>
      </c>
      <c r="AA30" s="17" t="s">
        <v>76</v>
      </c>
      <c r="AB30" s="17" t="s">
        <v>77</v>
      </c>
      <c r="AC30" s="17" t="s">
        <v>78</v>
      </c>
      <c r="AD30" s="17" t="s">
        <v>79</v>
      </c>
      <c r="AE30" s="17" t="s">
        <v>80</v>
      </c>
      <c r="AF30" s="17" t="s">
        <v>81</v>
      </c>
      <c r="AG30" s="17" t="s">
        <v>82</v>
      </c>
      <c r="AH30" s="17" t="s">
        <v>83</v>
      </c>
      <c r="AI30" s="17" t="s">
        <v>84</v>
      </c>
      <c r="AJ30" s="17"/>
      <c r="AK30" s="17"/>
      <c r="AL30" s="17"/>
      <c r="AM30" s="17"/>
      <c r="AN30" s="17"/>
      <c r="AO30" s="17"/>
      <c r="AP30" s="17"/>
      <c r="AQ30" s="17"/>
      <c r="AR30" s="17"/>
      <c r="AS30" s="17"/>
      <c r="AT30" s="17"/>
      <c r="AU30" s="17"/>
      <c r="AV30" s="17"/>
      <c r="AW30" s="17"/>
      <c r="AX30" s="17"/>
      <c r="AY30" s="17"/>
      <c r="AZ30" s="17"/>
      <c r="BA30" s="17"/>
      <c r="BB30" s="17"/>
      <c r="BC30" s="17"/>
    </row>
    <row r="31" spans="1:55" ht="24" customHeight="1">
      <c r="A31" s="15"/>
      <c r="B31" s="308" t="s">
        <v>85</v>
      </c>
      <c r="C31" s="309"/>
      <c r="D31" s="309"/>
      <c r="E31" s="310"/>
      <c r="F31" s="311" t="s">
        <v>87</v>
      </c>
      <c r="G31" s="309"/>
      <c r="H31" s="310"/>
      <c r="I31" s="311" t="s">
        <v>88</v>
      </c>
      <c r="J31" s="309"/>
      <c r="K31" s="310"/>
      <c r="L31" s="311" t="s">
        <v>89</v>
      </c>
      <c r="M31" s="309"/>
      <c r="N31" s="310"/>
      <c r="O31" s="15"/>
      <c r="P31" s="274"/>
      <c r="Q31" s="17"/>
      <c r="R31" s="17" t="str">
        <f t="shared" si="5"/>
        <v>ＯＫ</v>
      </c>
      <c r="S31" s="17" t="str">
        <f t="shared" si="6"/>
        <v>ＯＫ</v>
      </c>
      <c r="T31" s="17" t="str">
        <f t="shared" si="7"/>
        <v>ＯＫ</v>
      </c>
      <c r="U31" s="17"/>
      <c r="V31" s="17" t="s">
        <v>86</v>
      </c>
      <c r="W31" s="17" t="s">
        <v>87</v>
      </c>
      <c r="X31" s="17" t="s">
        <v>88</v>
      </c>
      <c r="Y31" s="17" t="s">
        <v>89</v>
      </c>
      <c r="Z31" s="17" t="s">
        <v>90</v>
      </c>
      <c r="AA31" s="17" t="s">
        <v>91</v>
      </c>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row>
    <row r="32" spans="1:55" ht="34.5" customHeight="1">
      <c r="A32" s="15"/>
      <c r="B32" s="280" t="s">
        <v>92</v>
      </c>
      <c r="C32" s="283" t="s">
        <v>93</v>
      </c>
      <c r="D32" s="284"/>
      <c r="E32" s="285"/>
      <c r="F32" s="289" t="s">
        <v>187</v>
      </c>
      <c r="G32" s="284"/>
      <c r="H32" s="285"/>
      <c r="I32" s="292" t="s">
        <v>188</v>
      </c>
      <c r="J32" s="284"/>
      <c r="K32" s="285"/>
      <c r="L32" s="292" t="s">
        <v>189</v>
      </c>
      <c r="M32" s="284"/>
      <c r="N32" s="285"/>
      <c r="O32" s="15"/>
      <c r="P32" s="274"/>
      <c r="Q32" s="17"/>
      <c r="R32" s="18" t="str">
        <f t="shared" si="5"/>
        <v>ＯＫ</v>
      </c>
      <c r="S32" s="18" t="str">
        <f t="shared" ref="S32:S37" si="8">IF(S$30=$R$2,IF(ISTEXT(I32),$R$2,$R$3),IF(ISTEXT(I32),$R$3,$R$2))</f>
        <v>ＯＫ</v>
      </c>
      <c r="T32" s="18" t="str">
        <f t="shared" ref="T32:T39" si="9">IF(T$30=$R$2,IF(ISTEXT(L32),$R$2,$R$3),IF(ISTEXT(L32),$R$3,$R$2))</f>
        <v>ＯＫ</v>
      </c>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row>
    <row r="33" spans="1:55" ht="34.5" customHeight="1">
      <c r="A33" s="15"/>
      <c r="B33" s="281"/>
      <c r="C33" s="286" t="s">
        <v>94</v>
      </c>
      <c r="D33" s="287"/>
      <c r="E33" s="288"/>
      <c r="F33" s="293" t="s">
        <v>190</v>
      </c>
      <c r="G33" s="287"/>
      <c r="H33" s="288"/>
      <c r="I33" s="293" t="s">
        <v>191</v>
      </c>
      <c r="J33" s="287"/>
      <c r="K33" s="288"/>
      <c r="L33" s="293" t="s">
        <v>192</v>
      </c>
      <c r="M33" s="287"/>
      <c r="N33" s="288"/>
      <c r="O33" s="15"/>
      <c r="P33" s="274"/>
      <c r="Q33" s="17"/>
      <c r="R33" s="18" t="str">
        <f t="shared" si="5"/>
        <v>ＯＫ</v>
      </c>
      <c r="S33" s="18" t="str">
        <f t="shared" si="8"/>
        <v>ＯＫ</v>
      </c>
      <c r="T33" s="18" t="str">
        <f t="shared" si="9"/>
        <v>ＯＫ</v>
      </c>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row>
    <row r="34" spans="1:55" ht="34.5" customHeight="1">
      <c r="A34" s="15"/>
      <c r="B34" s="282"/>
      <c r="C34" s="341" t="s">
        <v>95</v>
      </c>
      <c r="D34" s="342"/>
      <c r="E34" s="343"/>
      <c r="F34" s="347" t="s">
        <v>193</v>
      </c>
      <c r="G34" s="342"/>
      <c r="H34" s="343"/>
      <c r="I34" s="347" t="s">
        <v>194</v>
      </c>
      <c r="J34" s="342"/>
      <c r="K34" s="343"/>
      <c r="L34" s="347" t="s">
        <v>195</v>
      </c>
      <c r="M34" s="342"/>
      <c r="N34" s="343"/>
      <c r="O34" s="15"/>
      <c r="P34" s="274"/>
      <c r="Q34" s="17"/>
      <c r="R34" s="18" t="str">
        <f t="shared" si="5"/>
        <v>ＯＫ</v>
      </c>
      <c r="S34" s="18" t="str">
        <f t="shared" si="8"/>
        <v>ＯＫ</v>
      </c>
      <c r="T34" s="18" t="str">
        <f t="shared" si="9"/>
        <v>ＯＫ</v>
      </c>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row>
    <row r="35" spans="1:55" ht="34.5" customHeight="1">
      <c r="A35" s="15"/>
      <c r="B35" s="280" t="s">
        <v>96</v>
      </c>
      <c r="C35" s="283" t="s">
        <v>93</v>
      </c>
      <c r="D35" s="284"/>
      <c r="E35" s="285"/>
      <c r="F35" s="289" t="s">
        <v>196</v>
      </c>
      <c r="G35" s="284"/>
      <c r="H35" s="285"/>
      <c r="I35" s="292" t="s">
        <v>197</v>
      </c>
      <c r="J35" s="284"/>
      <c r="K35" s="285"/>
      <c r="L35" s="292" t="s">
        <v>198</v>
      </c>
      <c r="M35" s="284"/>
      <c r="N35" s="285"/>
      <c r="O35" s="15"/>
      <c r="P35" s="274"/>
      <c r="Q35" s="17"/>
      <c r="R35" s="18" t="str">
        <f t="shared" si="5"/>
        <v>ＯＫ</v>
      </c>
      <c r="S35" s="18" t="str">
        <f t="shared" si="8"/>
        <v>ＯＫ</v>
      </c>
      <c r="T35" s="18" t="str">
        <f t="shared" si="9"/>
        <v>ＯＫ</v>
      </c>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row>
    <row r="36" spans="1:55" ht="34.5" customHeight="1">
      <c r="A36" s="15"/>
      <c r="B36" s="281"/>
      <c r="C36" s="286" t="s">
        <v>94</v>
      </c>
      <c r="D36" s="287"/>
      <c r="E36" s="288"/>
      <c r="F36" s="293" t="s">
        <v>199</v>
      </c>
      <c r="G36" s="287"/>
      <c r="H36" s="288"/>
      <c r="I36" s="293" t="s">
        <v>200</v>
      </c>
      <c r="J36" s="287"/>
      <c r="K36" s="288"/>
      <c r="L36" s="293" t="s">
        <v>201</v>
      </c>
      <c r="M36" s="287"/>
      <c r="N36" s="288"/>
      <c r="O36" s="15"/>
      <c r="P36" s="274"/>
      <c r="Q36" s="17"/>
      <c r="R36" s="18" t="str">
        <f t="shared" si="5"/>
        <v>ＯＫ</v>
      </c>
      <c r="S36" s="18" t="str">
        <f t="shared" si="8"/>
        <v>ＯＫ</v>
      </c>
      <c r="T36" s="18" t="str">
        <f t="shared" si="9"/>
        <v>ＯＫ</v>
      </c>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row>
    <row r="37" spans="1:55" ht="48.75" customHeight="1">
      <c r="A37" s="15"/>
      <c r="B37" s="282"/>
      <c r="C37" s="341" t="s">
        <v>202</v>
      </c>
      <c r="D37" s="342"/>
      <c r="E37" s="343"/>
      <c r="F37" s="26" t="s">
        <v>203</v>
      </c>
      <c r="G37" s="277" t="s">
        <v>204</v>
      </c>
      <c r="H37" s="343"/>
      <c r="I37" s="26" t="s">
        <v>205</v>
      </c>
      <c r="J37" s="277" t="s">
        <v>206</v>
      </c>
      <c r="K37" s="343"/>
      <c r="L37" s="26" t="s">
        <v>207</v>
      </c>
      <c r="M37" s="277" t="s">
        <v>208</v>
      </c>
      <c r="N37" s="343"/>
      <c r="O37" s="15"/>
      <c r="P37" s="274"/>
      <c r="Q37" s="17"/>
      <c r="R37" s="18" t="str">
        <f t="shared" si="5"/>
        <v>ＯＫ</v>
      </c>
      <c r="S37" s="18" t="str">
        <f t="shared" si="8"/>
        <v>ＯＫ</v>
      </c>
      <c r="T37" s="18" t="str">
        <f t="shared" si="9"/>
        <v>ＯＫ</v>
      </c>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row>
    <row r="38" spans="1:55" ht="34.5" customHeight="1">
      <c r="A38" s="15"/>
      <c r="B38" s="280" t="s">
        <v>98</v>
      </c>
      <c r="C38" s="283" t="s">
        <v>93</v>
      </c>
      <c r="D38" s="362"/>
      <c r="E38" s="373" t="s">
        <v>99</v>
      </c>
      <c r="F38" s="289"/>
      <c r="G38" s="362"/>
      <c r="H38" s="364" t="s">
        <v>103</v>
      </c>
      <c r="I38" s="292"/>
      <c r="J38" s="362"/>
      <c r="K38" s="364" t="s">
        <v>103</v>
      </c>
      <c r="L38" s="292" t="s">
        <v>209</v>
      </c>
      <c r="M38" s="362"/>
      <c r="N38" s="364" t="s">
        <v>102</v>
      </c>
      <c r="O38" s="15"/>
      <c r="P38" s="325" t="s">
        <v>100</v>
      </c>
      <c r="Q38" s="17"/>
      <c r="R38" s="18" t="str">
        <f t="shared" ref="R38:R40" si="10">IF(H$38="無","OK",IF(ISTEXT(F38),$R$2,$R$3))</f>
        <v>OK</v>
      </c>
      <c r="S38" s="18" t="str">
        <f t="shared" ref="S38:S40" si="11">IF(S$30=$R$2,IF(K$38="無","OK",IF(ISTEXT(I38),$R$2,$R$3)),IF(ISTEXT(I38),$R$3,$R$2))</f>
        <v>OK</v>
      </c>
      <c r="T38" s="18" t="str">
        <f t="shared" si="9"/>
        <v>ＯＫ</v>
      </c>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row>
    <row r="39" spans="1:55" ht="34.5" customHeight="1">
      <c r="A39" s="15"/>
      <c r="B39" s="281"/>
      <c r="C39" s="286" t="s">
        <v>94</v>
      </c>
      <c r="D39" s="370"/>
      <c r="E39" s="374"/>
      <c r="F39" s="293"/>
      <c r="G39" s="370"/>
      <c r="H39" s="376"/>
      <c r="I39" s="368"/>
      <c r="J39" s="370"/>
      <c r="K39" s="376"/>
      <c r="L39" s="368" t="s">
        <v>210</v>
      </c>
      <c r="M39" s="370"/>
      <c r="N39" s="376"/>
      <c r="O39" s="15"/>
      <c r="P39" s="326"/>
      <c r="Q39" s="17"/>
      <c r="R39" s="18" t="str">
        <f t="shared" si="10"/>
        <v>OK</v>
      </c>
      <c r="S39" s="18" t="str">
        <f t="shared" si="11"/>
        <v>OK</v>
      </c>
      <c r="T39" s="18" t="str">
        <f t="shared" si="9"/>
        <v>ＯＫ</v>
      </c>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row>
    <row r="40" spans="1:55" ht="48.75" customHeight="1">
      <c r="A40" s="15"/>
      <c r="B40" s="361"/>
      <c r="C40" s="371" t="s">
        <v>101</v>
      </c>
      <c r="D40" s="372"/>
      <c r="E40" s="375"/>
      <c r="F40" s="43"/>
      <c r="G40" s="44"/>
      <c r="H40" s="377"/>
      <c r="I40" s="45"/>
      <c r="J40" s="46"/>
      <c r="K40" s="377"/>
      <c r="L40" s="45" t="s">
        <v>211</v>
      </c>
      <c r="M40" s="46" t="s">
        <v>212</v>
      </c>
      <c r="N40" s="377"/>
      <c r="O40" s="15"/>
      <c r="P40" s="327"/>
      <c r="Q40" s="17"/>
      <c r="R40" s="18" t="str">
        <f t="shared" si="10"/>
        <v>OK</v>
      </c>
      <c r="S40" s="18" t="str">
        <f t="shared" si="11"/>
        <v>OK</v>
      </c>
      <c r="T40" s="18" t="str">
        <f>IF(T$30=$R$2,IF(N38="無","OK",IF(ISTEXT(L40),$R$2,$R$3)),IF(ISTEXT(L40),$R$3,$R$2))</f>
        <v>ＯＫ</v>
      </c>
      <c r="U40" s="17"/>
      <c r="V40" s="17" t="s">
        <v>102</v>
      </c>
      <c r="W40" s="17" t="s">
        <v>103</v>
      </c>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row>
    <row r="41" spans="1:55" ht="24" customHeight="1">
      <c r="A41" s="15"/>
      <c r="B41" s="363" t="s">
        <v>104</v>
      </c>
      <c r="C41" s="27" t="s">
        <v>105</v>
      </c>
      <c r="D41" s="258" t="s">
        <v>106</v>
      </c>
      <c r="E41" s="259"/>
      <c r="F41" s="47" t="s">
        <v>213</v>
      </c>
      <c r="G41" s="48" t="s">
        <v>214</v>
      </c>
      <c r="H41" s="254"/>
      <c r="I41" s="47" t="s">
        <v>215</v>
      </c>
      <c r="J41" s="48" t="s">
        <v>216</v>
      </c>
      <c r="K41" s="254"/>
      <c r="L41" s="47" t="s">
        <v>217</v>
      </c>
      <c r="M41" s="48" t="s">
        <v>218</v>
      </c>
      <c r="N41" s="254"/>
      <c r="O41" s="15"/>
      <c r="P41" s="328" t="s">
        <v>107</v>
      </c>
      <c r="Q41" s="17"/>
      <c r="R41" s="18" t="str">
        <f t="shared" ref="R41:R46" si="12">IF(ISTEXT(F41),$R$2,$R$3)</f>
        <v>ＯＫ</v>
      </c>
      <c r="S41" s="18" t="str">
        <f t="shared" ref="S41:S46" si="13">IF(S$30=$R$2,IF(ISTEXT(I41),$R$2,$R$3),IF(ISTEXT(I41),$R$3,$R$2))</f>
        <v>ＯＫ</v>
      </c>
      <c r="T41" s="18" t="str">
        <f t="shared" ref="T41:T46" si="14">IF(T$30=$R$2,IF(ISTEXT(L41),$R$2,$R$3),IF(ISTEXT(L41),$R$3,$R$2))</f>
        <v>ＯＫ</v>
      </c>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row>
    <row r="42" spans="1:55" ht="24" customHeight="1">
      <c r="A42" s="15"/>
      <c r="B42" s="261"/>
      <c r="C42" s="30" t="s">
        <v>108</v>
      </c>
      <c r="D42" s="256" t="s">
        <v>109</v>
      </c>
      <c r="E42" s="257"/>
      <c r="F42" s="31" t="s">
        <v>143</v>
      </c>
      <c r="G42" s="32" t="s">
        <v>110</v>
      </c>
      <c r="H42" s="261"/>
      <c r="I42" s="31" t="s">
        <v>130</v>
      </c>
      <c r="J42" s="32" t="s">
        <v>131</v>
      </c>
      <c r="K42" s="261"/>
      <c r="L42" s="31" t="s">
        <v>112</v>
      </c>
      <c r="M42" s="32" t="s">
        <v>113</v>
      </c>
      <c r="N42" s="261"/>
      <c r="O42" s="15"/>
      <c r="P42" s="326"/>
      <c r="Q42" s="17"/>
      <c r="R42" s="18" t="str">
        <f t="shared" si="12"/>
        <v>ＯＫ</v>
      </c>
      <c r="S42" s="18" t="str">
        <f t="shared" si="13"/>
        <v>ＯＫ</v>
      </c>
      <c r="T42" s="18" t="str">
        <f t="shared" si="14"/>
        <v>ＯＫ</v>
      </c>
      <c r="U42" s="17" t="s">
        <v>110</v>
      </c>
      <c r="V42" s="17" t="s">
        <v>111</v>
      </c>
      <c r="W42" s="17" t="s">
        <v>112</v>
      </c>
      <c r="X42" s="17" t="s">
        <v>113</v>
      </c>
      <c r="Y42" s="17" t="s">
        <v>114</v>
      </c>
      <c r="Z42" s="17" t="s">
        <v>115</v>
      </c>
      <c r="AA42" s="17" t="s">
        <v>116</v>
      </c>
      <c r="AB42" s="17" t="s">
        <v>117</v>
      </c>
      <c r="AC42" s="17" t="s">
        <v>118</v>
      </c>
      <c r="AD42" s="17" t="s">
        <v>119</v>
      </c>
      <c r="AE42" s="17" t="s">
        <v>120</v>
      </c>
      <c r="AF42" s="17" t="s">
        <v>121</v>
      </c>
      <c r="AG42" s="17" t="s">
        <v>122</v>
      </c>
      <c r="AH42" s="17" t="s">
        <v>123</v>
      </c>
      <c r="AI42" s="17" t="s">
        <v>124</v>
      </c>
      <c r="AJ42" s="17" t="s">
        <v>125</v>
      </c>
      <c r="AK42" s="17" t="s">
        <v>126</v>
      </c>
      <c r="AL42" s="17" t="s">
        <v>127</v>
      </c>
      <c r="AM42" s="17" t="s">
        <v>128</v>
      </c>
      <c r="AN42" s="17" t="s">
        <v>129</v>
      </c>
      <c r="AO42" s="17" t="s">
        <v>130</v>
      </c>
      <c r="AP42" s="17" t="s">
        <v>131</v>
      </c>
      <c r="AQ42" s="17" t="s">
        <v>132</v>
      </c>
      <c r="AR42" s="17" t="s">
        <v>133</v>
      </c>
      <c r="AS42" s="17" t="s">
        <v>134</v>
      </c>
      <c r="AT42" s="17" t="s">
        <v>135</v>
      </c>
      <c r="AU42" s="17" t="s">
        <v>136</v>
      </c>
      <c r="AV42" s="17" t="s">
        <v>137</v>
      </c>
      <c r="AW42" s="17" t="s">
        <v>138</v>
      </c>
      <c r="AX42" s="17" t="s">
        <v>139</v>
      </c>
      <c r="AY42" s="17" t="s">
        <v>140</v>
      </c>
      <c r="AZ42" s="17" t="s">
        <v>141</v>
      </c>
      <c r="BA42" s="17" t="s">
        <v>142</v>
      </c>
      <c r="BB42" s="17" t="s">
        <v>143</v>
      </c>
      <c r="BC42" s="17" t="s">
        <v>144</v>
      </c>
    </row>
    <row r="43" spans="1:55" ht="24" customHeight="1">
      <c r="A43" s="15"/>
      <c r="B43" s="260" t="s">
        <v>145</v>
      </c>
      <c r="C43" s="27" t="s">
        <v>105</v>
      </c>
      <c r="D43" s="258" t="s">
        <v>106</v>
      </c>
      <c r="E43" s="259"/>
      <c r="F43" s="47" t="s">
        <v>213</v>
      </c>
      <c r="G43" s="48" t="s">
        <v>219</v>
      </c>
      <c r="H43" s="254"/>
      <c r="I43" s="47" t="s">
        <v>215</v>
      </c>
      <c r="J43" s="48" t="s">
        <v>220</v>
      </c>
      <c r="K43" s="254"/>
      <c r="L43" s="47" t="s">
        <v>221</v>
      </c>
      <c r="M43" s="48" t="s">
        <v>222</v>
      </c>
      <c r="N43" s="254"/>
      <c r="O43" s="15"/>
      <c r="P43" s="326"/>
      <c r="Q43" s="17"/>
      <c r="R43" s="18" t="str">
        <f t="shared" si="12"/>
        <v>ＯＫ</v>
      </c>
      <c r="S43" s="18" t="str">
        <f t="shared" si="13"/>
        <v>ＯＫ</v>
      </c>
      <c r="T43" s="18" t="str">
        <f t="shared" si="14"/>
        <v>ＯＫ</v>
      </c>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row>
    <row r="44" spans="1:55" ht="24" customHeight="1">
      <c r="A44" s="15"/>
      <c r="B44" s="261"/>
      <c r="C44" s="30" t="s">
        <v>108</v>
      </c>
      <c r="D44" s="256" t="s">
        <v>109</v>
      </c>
      <c r="E44" s="257"/>
      <c r="F44" s="31" t="s">
        <v>143</v>
      </c>
      <c r="G44" s="32" t="s">
        <v>110</v>
      </c>
      <c r="H44" s="261"/>
      <c r="I44" s="31" t="s">
        <v>130</v>
      </c>
      <c r="J44" s="32" t="s">
        <v>110</v>
      </c>
      <c r="K44" s="261"/>
      <c r="L44" s="31" t="s">
        <v>117</v>
      </c>
      <c r="M44" s="32" t="s">
        <v>118</v>
      </c>
      <c r="N44" s="261"/>
      <c r="O44" s="15"/>
      <c r="P44" s="326"/>
      <c r="Q44" s="17"/>
      <c r="R44" s="18" t="str">
        <f t="shared" si="12"/>
        <v>ＯＫ</v>
      </c>
      <c r="S44" s="18" t="str">
        <f t="shared" si="13"/>
        <v>ＯＫ</v>
      </c>
      <c r="T44" s="18" t="str">
        <f t="shared" si="14"/>
        <v>ＯＫ</v>
      </c>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row>
    <row r="45" spans="1:55" ht="24" customHeight="1">
      <c r="A45" s="15"/>
      <c r="B45" s="260" t="s">
        <v>146</v>
      </c>
      <c r="C45" s="27" t="s">
        <v>105</v>
      </c>
      <c r="D45" s="262" t="s">
        <v>106</v>
      </c>
      <c r="E45" s="263"/>
      <c r="F45" s="47" t="s">
        <v>213</v>
      </c>
      <c r="G45" s="48" t="s">
        <v>223</v>
      </c>
      <c r="H45" s="254"/>
      <c r="I45" s="47" t="s">
        <v>215</v>
      </c>
      <c r="J45" s="48" t="s">
        <v>224</v>
      </c>
      <c r="K45" s="254"/>
      <c r="L45" s="47" t="s">
        <v>225</v>
      </c>
      <c r="M45" s="48" t="s">
        <v>226</v>
      </c>
      <c r="N45" s="254"/>
      <c r="O45" s="15"/>
      <c r="P45" s="326"/>
      <c r="Q45" s="17"/>
      <c r="R45" s="18" t="str">
        <f t="shared" si="12"/>
        <v>ＯＫ</v>
      </c>
      <c r="S45" s="18" t="str">
        <f t="shared" si="13"/>
        <v>ＯＫ</v>
      </c>
      <c r="T45" s="18" t="str">
        <f t="shared" si="14"/>
        <v>ＯＫ</v>
      </c>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row>
    <row r="46" spans="1:55" ht="24" customHeight="1">
      <c r="A46" s="15"/>
      <c r="B46" s="261"/>
      <c r="C46" s="30" t="s">
        <v>108</v>
      </c>
      <c r="D46" s="264" t="s">
        <v>109</v>
      </c>
      <c r="E46" s="265"/>
      <c r="F46" s="31" t="s">
        <v>143</v>
      </c>
      <c r="G46" s="32" t="s">
        <v>110</v>
      </c>
      <c r="H46" s="261"/>
      <c r="I46" s="31" t="s">
        <v>135</v>
      </c>
      <c r="J46" s="32" t="s">
        <v>110</v>
      </c>
      <c r="K46" s="261"/>
      <c r="L46" s="31" t="s">
        <v>124</v>
      </c>
      <c r="M46" s="32" t="s">
        <v>125</v>
      </c>
      <c r="N46" s="261"/>
      <c r="O46" s="15"/>
      <c r="P46" s="326"/>
      <c r="Q46" s="17"/>
      <c r="R46" s="18" t="str">
        <f t="shared" si="12"/>
        <v>ＯＫ</v>
      </c>
      <c r="S46" s="18" t="str">
        <f t="shared" si="13"/>
        <v>ＯＫ</v>
      </c>
      <c r="T46" s="18" t="str">
        <f t="shared" si="14"/>
        <v>ＯＫ</v>
      </c>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row>
    <row r="47" spans="1:55" ht="24" customHeight="1">
      <c r="A47" s="15"/>
      <c r="B47" s="260" t="s">
        <v>147</v>
      </c>
      <c r="C47" s="27" t="s">
        <v>105</v>
      </c>
      <c r="D47" s="258" t="s">
        <v>106</v>
      </c>
      <c r="E47" s="259"/>
      <c r="F47" s="49" t="s">
        <v>213</v>
      </c>
      <c r="G47" s="48" t="s">
        <v>227</v>
      </c>
      <c r="H47" s="254"/>
      <c r="I47" s="49" t="s">
        <v>215</v>
      </c>
      <c r="J47" s="48" t="s">
        <v>228</v>
      </c>
      <c r="K47" s="254"/>
      <c r="L47" s="49" t="s">
        <v>229</v>
      </c>
      <c r="M47" s="48" t="s">
        <v>230</v>
      </c>
      <c r="N47" s="254"/>
      <c r="O47" s="15"/>
      <c r="P47" s="326"/>
      <c r="Q47" s="17"/>
      <c r="R47" s="18" t="str">
        <f t="shared" ref="R47:R48" si="15">IF(OR(F$31="八重奏",F$31="七重奏",F$31="六重奏",F$31="五重奏",F$31="四重奏"),IF(ISTEXT(F47),$R$2,$R$3),IF(ISTEXT(F47),$R$3,$R$2))</f>
        <v>ＯＫ</v>
      </c>
      <c r="S47" s="18" t="str">
        <f t="shared" ref="S47:S48" si="16">IF(OR(I$31="八重奏",I$31="七重奏",I$31="六重奏",I$31="五重奏",I$31="四重奏"),IF(ISTEXT(I47),$R$2,$R$3),IF(ISTEXT(I47),$R$3,$R$2))</f>
        <v>ＯＫ</v>
      </c>
      <c r="T47" s="18" t="str">
        <f t="shared" ref="T47:T48" si="17">IF(OR(L$31="八重奏",L$31="七重奏",L$31="六重奏",L$31="五重奏",L$31="四重奏"),IF(ISTEXT(L47),$R$2,$R$3),IF(ISTEXT(L47),$R$3,$R$2))</f>
        <v>ＯＫ</v>
      </c>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row>
    <row r="48" spans="1:55" ht="24" customHeight="1">
      <c r="A48" s="15"/>
      <c r="B48" s="261"/>
      <c r="C48" s="30" t="s">
        <v>108</v>
      </c>
      <c r="D48" s="256" t="s">
        <v>109</v>
      </c>
      <c r="E48" s="257"/>
      <c r="F48" s="31" t="s">
        <v>143</v>
      </c>
      <c r="G48" s="32" t="s">
        <v>110</v>
      </c>
      <c r="H48" s="261"/>
      <c r="I48" s="31" t="s">
        <v>137</v>
      </c>
      <c r="J48" s="32" t="s">
        <v>110</v>
      </c>
      <c r="K48" s="261"/>
      <c r="L48" s="31" t="s">
        <v>130</v>
      </c>
      <c r="M48" s="32" t="s">
        <v>134</v>
      </c>
      <c r="N48" s="261"/>
      <c r="O48" s="15"/>
      <c r="P48" s="326"/>
      <c r="Q48" s="17"/>
      <c r="R48" s="18" t="str">
        <f t="shared" si="15"/>
        <v>ＯＫ</v>
      </c>
      <c r="S48" s="18" t="str">
        <f t="shared" si="16"/>
        <v>ＯＫ</v>
      </c>
      <c r="T48" s="18" t="str">
        <f t="shared" si="17"/>
        <v>ＯＫ</v>
      </c>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row>
    <row r="49" spans="1:55" ht="24" customHeight="1">
      <c r="A49" s="15"/>
      <c r="B49" s="260" t="s">
        <v>148</v>
      </c>
      <c r="C49" s="27" t="s">
        <v>105</v>
      </c>
      <c r="D49" s="262" t="s">
        <v>106</v>
      </c>
      <c r="E49" s="263"/>
      <c r="F49" s="28"/>
      <c r="G49" s="29"/>
      <c r="H49" s="254"/>
      <c r="I49" s="49" t="s">
        <v>215</v>
      </c>
      <c r="J49" s="48" t="s">
        <v>231</v>
      </c>
      <c r="K49" s="254"/>
      <c r="L49" s="49" t="s">
        <v>232</v>
      </c>
      <c r="M49" s="48" t="s">
        <v>233</v>
      </c>
      <c r="N49" s="254"/>
      <c r="O49" s="15"/>
      <c r="P49" s="326"/>
      <c r="Q49" s="17"/>
      <c r="R49" s="18" t="str">
        <f t="shared" ref="R49:R50" si="18">IF(OR(F$31="八重奏",F$31="七重奏",F$31="六重奏",F$31="五重奏"),IF(ISTEXT(F49),$R$2,$R$3),IF(ISTEXT(F49),$R$3,$R$2))</f>
        <v>ＯＫ</v>
      </c>
      <c r="S49" s="18" t="str">
        <f t="shared" ref="S49:S50" si="19">IF(OR(I$31="八重奏",I$31="七重奏",I$31="六重奏",I$31="五重奏"),IF(ISTEXT(I49),$R$2,$R$3),IF(ISTEXT(I49),$R$3,$R$2))</f>
        <v>ＯＫ</v>
      </c>
      <c r="T49" s="18" t="str">
        <f t="shared" ref="T49:T50" si="20">IF(OR(L$31="八重奏",L$31="七重奏",L$31="六重奏",L$31="五重奏"),IF(ISTEXT(L49),$R$2,$R$3),IF(ISTEXT(L49),$R$3,$R$2))</f>
        <v>ＯＫ</v>
      </c>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row>
    <row r="50" spans="1:55" ht="24" customHeight="1">
      <c r="A50" s="15"/>
      <c r="B50" s="261"/>
      <c r="C50" s="30" t="s">
        <v>108</v>
      </c>
      <c r="D50" s="264" t="s">
        <v>109</v>
      </c>
      <c r="E50" s="265"/>
      <c r="F50" s="31"/>
      <c r="G50" s="32"/>
      <c r="H50" s="261"/>
      <c r="I50" s="31" t="s">
        <v>141</v>
      </c>
      <c r="J50" s="32" t="s">
        <v>110</v>
      </c>
      <c r="K50" s="261"/>
      <c r="L50" s="31" t="s">
        <v>139</v>
      </c>
      <c r="M50" s="32" t="s">
        <v>110</v>
      </c>
      <c r="N50" s="261"/>
      <c r="O50" s="15"/>
      <c r="P50" s="326"/>
      <c r="Q50" s="17"/>
      <c r="R50" s="18" t="str">
        <f t="shared" si="18"/>
        <v>ＯＫ</v>
      </c>
      <c r="S50" s="18" t="str">
        <f t="shared" si="19"/>
        <v>ＯＫ</v>
      </c>
      <c r="T50" s="18" t="str">
        <f t="shared" si="20"/>
        <v>ＯＫ</v>
      </c>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row>
    <row r="51" spans="1:55" ht="24" customHeight="1">
      <c r="A51" s="15"/>
      <c r="B51" s="260" t="s">
        <v>149</v>
      </c>
      <c r="C51" s="27" t="s">
        <v>105</v>
      </c>
      <c r="D51" s="262" t="s">
        <v>106</v>
      </c>
      <c r="E51" s="263"/>
      <c r="F51" s="28"/>
      <c r="G51" s="29"/>
      <c r="H51" s="254"/>
      <c r="I51" s="28"/>
      <c r="J51" s="29"/>
      <c r="K51" s="254"/>
      <c r="L51" s="49" t="s">
        <v>234</v>
      </c>
      <c r="M51" s="48" t="s">
        <v>235</v>
      </c>
      <c r="N51" s="254"/>
      <c r="O51" s="15"/>
      <c r="P51" s="326"/>
      <c r="Q51" s="17"/>
      <c r="R51" s="18" t="str">
        <f t="shared" ref="R51:R52" si="21">IF(OR(F$31="八重奏",F$31="七重奏",F$31="六重奏"),IF(ISTEXT(F51),$R$2,$R$3),IF(ISTEXT(F51),$R$3,$R$2))</f>
        <v>ＯＫ</v>
      </c>
      <c r="S51" s="18" t="str">
        <f t="shared" ref="S51:S52" si="22">IF(OR(I$31="八重奏",I$31="七重奏",I$31="六重奏"),IF(ISTEXT(I51),$R$2,$R$3),IF(ISTEXT(I51),$R$3,$R$2))</f>
        <v>ＯＫ</v>
      </c>
      <c r="T51" s="18" t="str">
        <f t="shared" ref="T51:T52" si="23">IF(OR(L$31="八重奏",L$31="七重奏",L$31="六重奏"),IF(ISTEXT(L51),$R$2,$R$3),IF(ISTEXT(L51),$R$3,$R$2))</f>
        <v>ＯＫ</v>
      </c>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row>
    <row r="52" spans="1:55" ht="24" customHeight="1">
      <c r="A52" s="15"/>
      <c r="B52" s="261"/>
      <c r="C52" s="30" t="s">
        <v>108</v>
      </c>
      <c r="D52" s="264" t="s">
        <v>109</v>
      </c>
      <c r="E52" s="265"/>
      <c r="F52" s="31"/>
      <c r="G52" s="32"/>
      <c r="H52" s="261"/>
      <c r="I52" s="31"/>
      <c r="J52" s="32"/>
      <c r="K52" s="261"/>
      <c r="L52" s="31" t="s">
        <v>144</v>
      </c>
      <c r="M52" s="32" t="s">
        <v>110</v>
      </c>
      <c r="N52" s="261"/>
      <c r="O52" s="15"/>
      <c r="P52" s="326"/>
      <c r="Q52" s="17"/>
      <c r="R52" s="18" t="str">
        <f t="shared" si="21"/>
        <v>ＯＫ</v>
      </c>
      <c r="S52" s="18" t="str">
        <f t="shared" si="22"/>
        <v>ＯＫ</v>
      </c>
      <c r="T52" s="18" t="str">
        <f t="shared" si="23"/>
        <v>ＯＫ</v>
      </c>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row>
    <row r="53" spans="1:55" ht="24" customHeight="1">
      <c r="A53" s="15"/>
      <c r="B53" s="260" t="s">
        <v>150</v>
      </c>
      <c r="C53" s="27" t="s">
        <v>105</v>
      </c>
      <c r="D53" s="258" t="s">
        <v>106</v>
      </c>
      <c r="E53" s="259"/>
      <c r="F53" s="28"/>
      <c r="G53" s="29"/>
      <c r="H53" s="254"/>
      <c r="I53" s="28"/>
      <c r="J53" s="29"/>
      <c r="K53" s="254"/>
      <c r="L53" s="28"/>
      <c r="M53" s="29"/>
      <c r="N53" s="254"/>
      <c r="O53" s="15"/>
      <c r="P53" s="326"/>
      <c r="Q53" s="17"/>
      <c r="R53" s="18" t="str">
        <f t="shared" ref="R53:R54" si="24">IF(OR(F$31="八重奏",F$31="七重奏"),IF(ISTEXT(F53),$R$2,$R$3),IF(ISTEXT(F53),$R$3,$R$2))</f>
        <v>ＯＫ</v>
      </c>
      <c r="S53" s="18" t="str">
        <f t="shared" ref="S53:S54" si="25">IF(OR(I$31="八重奏",I$31="七重奏"),IF(ISTEXT(I53),$R$2,$R$3),IF(ISTEXT(I53),$R$3,$R$2))</f>
        <v>ＯＫ</v>
      </c>
      <c r="T53" s="18" t="str">
        <f t="shared" ref="T53:T54" si="26">IF(OR(L$31="八重奏",L$31="七重奏"),IF(ISTEXT(L53),$R$2,$R$3),IF(ISTEXT(L53),$R$3,$R$2))</f>
        <v>ＯＫ</v>
      </c>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row>
    <row r="54" spans="1:55" ht="24" customHeight="1">
      <c r="A54" s="15"/>
      <c r="B54" s="261"/>
      <c r="C54" s="30" t="s">
        <v>108</v>
      </c>
      <c r="D54" s="256" t="s">
        <v>109</v>
      </c>
      <c r="E54" s="257"/>
      <c r="F54" s="31"/>
      <c r="G54" s="32"/>
      <c r="H54" s="261"/>
      <c r="I54" s="31"/>
      <c r="J54" s="32"/>
      <c r="K54" s="261"/>
      <c r="L54" s="31"/>
      <c r="M54" s="32"/>
      <c r="N54" s="261"/>
      <c r="O54" s="15"/>
      <c r="P54" s="326"/>
      <c r="Q54" s="17"/>
      <c r="R54" s="18" t="str">
        <f t="shared" si="24"/>
        <v>ＯＫ</v>
      </c>
      <c r="S54" s="18" t="str">
        <f t="shared" si="25"/>
        <v>ＯＫ</v>
      </c>
      <c r="T54" s="18" t="str">
        <f t="shared" si="26"/>
        <v>ＯＫ</v>
      </c>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row>
    <row r="55" spans="1:55" ht="24" customHeight="1">
      <c r="A55" s="15"/>
      <c r="B55" s="260" t="s">
        <v>151</v>
      </c>
      <c r="C55" s="27" t="s">
        <v>105</v>
      </c>
      <c r="D55" s="258" t="s">
        <v>106</v>
      </c>
      <c r="E55" s="259"/>
      <c r="F55" s="28"/>
      <c r="G55" s="29"/>
      <c r="H55" s="254"/>
      <c r="I55" s="28"/>
      <c r="J55" s="29"/>
      <c r="K55" s="254"/>
      <c r="L55" s="28"/>
      <c r="M55" s="29"/>
      <c r="N55" s="254"/>
      <c r="O55" s="15"/>
      <c r="P55" s="326"/>
      <c r="Q55" s="17"/>
      <c r="R55" s="18" t="str">
        <f t="shared" ref="R55:R56" si="27">IF(F$31="八重奏",IF(ISTEXT(F55),$R$2,$R$3),IF(ISTEXT(F55),$R$3,$R$2))</f>
        <v>ＯＫ</v>
      </c>
      <c r="S55" s="18" t="str">
        <f t="shared" ref="S55:S56" si="28">IF(I$31="八重奏",IF(ISTEXT(I55),$R$2,$R$3),IF(ISTEXT(I55),$R$3,$R$2))</f>
        <v>ＯＫ</v>
      </c>
      <c r="T55" s="18" t="str">
        <f t="shared" ref="T55:T56" si="29">IF(L$31="八重奏",IF(ISTEXT(L55),$R$2,$R$3),IF(ISTEXT(L55),$R$3,$R$2))</f>
        <v>ＯＫ</v>
      </c>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row>
    <row r="56" spans="1:55" ht="24" customHeight="1">
      <c r="A56" s="15"/>
      <c r="B56" s="357"/>
      <c r="C56" s="30" t="s">
        <v>108</v>
      </c>
      <c r="D56" s="256" t="s">
        <v>109</v>
      </c>
      <c r="E56" s="257"/>
      <c r="F56" s="31"/>
      <c r="G56" s="32"/>
      <c r="H56" s="261"/>
      <c r="I56" s="31"/>
      <c r="J56" s="32"/>
      <c r="K56" s="261"/>
      <c r="L56" s="31"/>
      <c r="M56" s="32"/>
      <c r="N56" s="261"/>
      <c r="O56" s="15"/>
      <c r="P56" s="327"/>
      <c r="Q56" s="17"/>
      <c r="R56" s="18" t="str">
        <f t="shared" si="27"/>
        <v>ＯＫ</v>
      </c>
      <c r="S56" s="18" t="str">
        <f t="shared" si="28"/>
        <v>ＯＫ</v>
      </c>
      <c r="T56" s="18" t="str">
        <f t="shared" si="29"/>
        <v>ＯＫ</v>
      </c>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row>
    <row r="57" spans="1:55" ht="24" customHeight="1">
      <c r="A57" s="15"/>
      <c r="B57" s="355" t="s">
        <v>152</v>
      </c>
      <c r="C57" s="358"/>
      <c r="D57" s="378" t="s">
        <v>153</v>
      </c>
      <c r="E57" s="301"/>
      <c r="F57" s="329" t="s">
        <v>236</v>
      </c>
      <c r="G57" s="301"/>
      <c r="H57" s="33" t="s">
        <v>162</v>
      </c>
      <c r="I57" s="329"/>
      <c r="J57" s="301"/>
      <c r="K57" s="33" t="s">
        <v>163</v>
      </c>
      <c r="L57" s="329" t="s">
        <v>237</v>
      </c>
      <c r="M57" s="301"/>
      <c r="N57" s="33" t="s">
        <v>162</v>
      </c>
      <c r="O57" s="15"/>
      <c r="P57" s="273"/>
      <c r="Q57" s="17"/>
      <c r="R57" s="18" t="str">
        <f>IF(ISTEXT(H57),$R$2,$R$3)</f>
        <v>ＯＫ</v>
      </c>
      <c r="S57" s="18" t="str">
        <f>IF(S$30=$R$2,IF(ISTEXT(K57),$R$2,$R$3),IF(ISTEXT(K57),$R$3,$R$2))</f>
        <v>ＯＫ</v>
      </c>
      <c r="T57" s="18" t="str">
        <f>IF(T$30=$R$2,IF(ISTEXT(N57),$R$2,$R$3),IF(ISTEXT(N57),$R$3,$R$2))</f>
        <v>ＯＫ</v>
      </c>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row>
    <row r="58" spans="1:55" ht="24" customHeight="1">
      <c r="A58" s="15"/>
      <c r="B58" s="355" t="s">
        <v>154</v>
      </c>
      <c r="C58" s="300"/>
      <c r="D58" s="300"/>
      <c r="E58" s="301"/>
      <c r="F58" s="329">
        <v>5</v>
      </c>
      <c r="G58" s="300"/>
      <c r="H58" s="301"/>
      <c r="I58" s="329">
        <v>0</v>
      </c>
      <c r="J58" s="300"/>
      <c r="K58" s="301"/>
      <c r="L58" s="329">
        <v>6</v>
      </c>
      <c r="M58" s="300"/>
      <c r="N58" s="301"/>
      <c r="O58" s="15"/>
      <c r="P58" s="274"/>
      <c r="Q58" s="17"/>
      <c r="R58" s="18" t="str">
        <f>IF(ISNUMBER(F58),$R$2,$R$3)</f>
        <v>ＯＫ</v>
      </c>
      <c r="S58" s="18" t="str">
        <f>IF(S$30=$R$2,IF(ISNUMBER(I58),$R$2,$R$3),IF(ISNUMBER(I58),$R$3,$R$2))</f>
        <v>ＯＫ</v>
      </c>
      <c r="T58" s="18" t="str">
        <f>IF(T$30=$R$2,IF(ISNUMBER(L58),$R$2,$R$3),IF(ISNUMBER(L58),$R$3,$R$2))</f>
        <v>ＯＫ</v>
      </c>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row>
    <row r="59" spans="1:55" ht="24" customHeight="1">
      <c r="A59" s="15"/>
      <c r="B59" s="355" t="s">
        <v>155</v>
      </c>
      <c r="C59" s="300"/>
      <c r="D59" s="300"/>
      <c r="E59" s="301"/>
      <c r="F59" s="329" t="s">
        <v>238</v>
      </c>
      <c r="G59" s="301"/>
      <c r="H59" s="33" t="s">
        <v>164</v>
      </c>
      <c r="I59" s="329" t="s">
        <v>239</v>
      </c>
      <c r="J59" s="301"/>
      <c r="K59" s="33" t="s">
        <v>165</v>
      </c>
      <c r="L59" s="329" t="s">
        <v>166</v>
      </c>
      <c r="M59" s="301"/>
      <c r="N59" s="33" t="s">
        <v>166</v>
      </c>
      <c r="O59" s="15"/>
      <c r="P59" s="274"/>
      <c r="Q59" s="17"/>
      <c r="R59" s="18" t="str">
        <f>IF(ISTEXT(H59),$R$2,$R$3)</f>
        <v>ＯＫ</v>
      </c>
      <c r="S59" s="18" t="str">
        <f>IF(S$30=$R$2,IF(ISTEXT(K59),$R$2,$R$3),IF(ISTEXT(K59),$R$3,$R$2))</f>
        <v>ＯＫ</v>
      </c>
      <c r="T59" s="18" t="str">
        <f>IF(T$30=$R$2,IF(ISTEXT(N59),$R$2,$R$3),IF(ISTEXT(N59),$R$3,$R$2))</f>
        <v>ＯＫ</v>
      </c>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row>
    <row r="60" spans="1:55" ht="24" customHeight="1">
      <c r="A60" s="15"/>
      <c r="B60" s="356" t="s">
        <v>156</v>
      </c>
      <c r="C60" s="300"/>
      <c r="D60" s="300"/>
      <c r="E60" s="301"/>
      <c r="F60" s="329">
        <v>1</v>
      </c>
      <c r="G60" s="300"/>
      <c r="H60" s="301"/>
      <c r="I60" s="329">
        <v>1</v>
      </c>
      <c r="J60" s="300"/>
      <c r="K60" s="301"/>
      <c r="L60" s="329">
        <v>5</v>
      </c>
      <c r="M60" s="300"/>
      <c r="N60" s="301"/>
      <c r="O60" s="15"/>
      <c r="P60" s="34" t="s">
        <v>157</v>
      </c>
      <c r="Q60" s="17"/>
      <c r="R60" s="18" t="str">
        <f t="shared" ref="R60:R61" si="30">IF(ISNUMBER(F60),$R$2,$R$3)</f>
        <v>ＯＫ</v>
      </c>
      <c r="S60" s="18" t="str">
        <f t="shared" ref="S60:S61" si="31">IF(S$30=$R$2,IF(ISNUMBER(I60),$R$2,$R$3),IF(ISNUMBER(I60),$R$3,$R$2))</f>
        <v>ＯＫ</v>
      </c>
      <c r="T60" s="18" t="str">
        <f t="shared" ref="T60:T61" si="32">IF(T$30=$R$2,IF(ISNUMBER(L60),$R$2,$R$3),IF(ISNUMBER(L60),$R$3,$R$2))</f>
        <v>ＯＫ</v>
      </c>
      <c r="U60" s="17">
        <v>0</v>
      </c>
      <c r="V60" s="17">
        <v>1</v>
      </c>
      <c r="W60" s="17">
        <v>2</v>
      </c>
      <c r="X60" s="17">
        <v>3</v>
      </c>
      <c r="Y60" s="17">
        <v>4</v>
      </c>
      <c r="Z60" s="17">
        <v>5</v>
      </c>
      <c r="AA60" s="17">
        <v>6</v>
      </c>
      <c r="AB60" s="17">
        <v>7</v>
      </c>
      <c r="AC60" s="17">
        <v>8</v>
      </c>
      <c r="AD60" s="17">
        <v>9</v>
      </c>
      <c r="AE60" s="17">
        <v>10</v>
      </c>
      <c r="AF60" s="17">
        <v>11</v>
      </c>
      <c r="AG60" s="17">
        <v>12</v>
      </c>
      <c r="AH60" s="17">
        <v>13</v>
      </c>
      <c r="AI60" s="17">
        <v>14</v>
      </c>
      <c r="AJ60" s="17">
        <v>15</v>
      </c>
      <c r="AK60" s="17">
        <v>16</v>
      </c>
      <c r="AL60" s="17">
        <v>17</v>
      </c>
      <c r="AM60" s="17">
        <v>18</v>
      </c>
      <c r="AN60" s="17">
        <v>19</v>
      </c>
      <c r="AO60" s="17">
        <v>20</v>
      </c>
      <c r="AP60" s="17"/>
      <c r="AQ60" s="17"/>
      <c r="AR60" s="17"/>
      <c r="AS60" s="17"/>
      <c r="AT60" s="17"/>
      <c r="AU60" s="17"/>
      <c r="AV60" s="17"/>
      <c r="AW60" s="17"/>
      <c r="AX60" s="17"/>
      <c r="AY60" s="17"/>
      <c r="AZ60" s="17"/>
      <c r="BA60" s="17"/>
      <c r="BB60" s="17"/>
      <c r="BC60" s="17"/>
    </row>
    <row r="61" spans="1:55" ht="24" customHeight="1">
      <c r="A61" s="15"/>
      <c r="B61" s="299" t="s">
        <v>158</v>
      </c>
      <c r="C61" s="300"/>
      <c r="D61" s="300"/>
      <c r="E61" s="301"/>
      <c r="F61" s="351">
        <v>0.18750000000000006</v>
      </c>
      <c r="G61" s="300"/>
      <c r="H61" s="301"/>
      <c r="I61" s="351">
        <v>0.1944444444444445</v>
      </c>
      <c r="J61" s="300"/>
      <c r="K61" s="301"/>
      <c r="L61" s="351">
        <v>0.2083333333333334</v>
      </c>
      <c r="M61" s="300"/>
      <c r="N61" s="301"/>
      <c r="O61" s="15"/>
      <c r="P61" s="352"/>
      <c r="Q61" s="17"/>
      <c r="R61" s="18" t="str">
        <f t="shared" si="30"/>
        <v>ＯＫ</v>
      </c>
      <c r="S61" s="18" t="str">
        <f t="shared" si="31"/>
        <v>ＯＫ</v>
      </c>
      <c r="T61" s="18" t="str">
        <f t="shared" si="32"/>
        <v>ＯＫ</v>
      </c>
      <c r="U61" s="17"/>
      <c r="V61" s="36">
        <v>6.25E-2</v>
      </c>
      <c r="W61" s="36">
        <f t="shared" ref="W61:AQ61" si="33">V61+TIME(0,10,0)</f>
        <v>6.9444444444444448E-2</v>
      </c>
      <c r="X61" s="36">
        <f t="shared" si="33"/>
        <v>7.6388888888888895E-2</v>
      </c>
      <c r="Y61" s="36">
        <f t="shared" si="33"/>
        <v>8.3333333333333343E-2</v>
      </c>
      <c r="Z61" s="36">
        <f t="shared" si="33"/>
        <v>9.027777777777779E-2</v>
      </c>
      <c r="AA61" s="36">
        <f t="shared" si="33"/>
        <v>9.7222222222222238E-2</v>
      </c>
      <c r="AB61" s="36">
        <f t="shared" si="33"/>
        <v>0.10416666666666669</v>
      </c>
      <c r="AC61" s="36">
        <f t="shared" si="33"/>
        <v>0.11111111111111113</v>
      </c>
      <c r="AD61" s="36">
        <f t="shared" si="33"/>
        <v>0.11805555555555558</v>
      </c>
      <c r="AE61" s="36">
        <f t="shared" si="33"/>
        <v>0.12500000000000003</v>
      </c>
      <c r="AF61" s="36">
        <f t="shared" si="33"/>
        <v>0.13194444444444448</v>
      </c>
      <c r="AG61" s="36">
        <f t="shared" si="33"/>
        <v>0.13888888888888892</v>
      </c>
      <c r="AH61" s="36">
        <f t="shared" si="33"/>
        <v>0.14583333333333337</v>
      </c>
      <c r="AI61" s="36">
        <f t="shared" si="33"/>
        <v>0.15277777777777782</v>
      </c>
      <c r="AJ61" s="36">
        <f t="shared" si="33"/>
        <v>0.15972222222222227</v>
      </c>
      <c r="AK61" s="36">
        <f t="shared" si="33"/>
        <v>0.16666666666666671</v>
      </c>
      <c r="AL61" s="36">
        <f t="shared" si="33"/>
        <v>0.17361111111111116</v>
      </c>
      <c r="AM61" s="36">
        <f t="shared" si="33"/>
        <v>0.18055555555555561</v>
      </c>
      <c r="AN61" s="36">
        <f t="shared" si="33"/>
        <v>0.18750000000000006</v>
      </c>
      <c r="AO61" s="36">
        <f t="shared" si="33"/>
        <v>0.1944444444444445</v>
      </c>
      <c r="AP61" s="36">
        <f t="shared" si="33"/>
        <v>0.20138888888888895</v>
      </c>
      <c r="AQ61" s="36">
        <f t="shared" si="33"/>
        <v>0.2083333333333334</v>
      </c>
      <c r="AR61" s="36"/>
      <c r="AS61" s="36"/>
      <c r="AT61" s="36"/>
      <c r="AU61" s="36"/>
      <c r="AV61" s="36"/>
      <c r="AW61" s="36"/>
      <c r="AX61" s="36"/>
      <c r="AY61" s="36"/>
      <c r="AZ61" s="36"/>
      <c r="BA61" s="36"/>
      <c r="BB61" s="36"/>
      <c r="BC61" s="17"/>
    </row>
    <row r="62" spans="1:55" ht="24" customHeight="1">
      <c r="A62" s="15"/>
      <c r="B62" s="299" t="s">
        <v>159</v>
      </c>
      <c r="C62" s="300"/>
      <c r="D62" s="300"/>
      <c r="E62" s="301"/>
      <c r="F62" s="351" t="s">
        <v>110</v>
      </c>
      <c r="G62" s="300"/>
      <c r="H62" s="301"/>
      <c r="I62" s="351" t="s">
        <v>110</v>
      </c>
      <c r="J62" s="300"/>
      <c r="K62" s="301"/>
      <c r="L62" s="351" t="s">
        <v>110</v>
      </c>
      <c r="M62" s="300"/>
      <c r="N62" s="301"/>
      <c r="O62" s="15"/>
      <c r="P62" s="274"/>
      <c r="Q62" s="17"/>
      <c r="R62" s="18" t="str">
        <f t="shared" ref="R62:R63" si="34">IF(ISTEXT(F62),$R$2,$R$3)</f>
        <v>ＯＫ</v>
      </c>
      <c r="S62" s="18" t="str">
        <f t="shared" ref="S62:S63" si="35">IF(S$30=$R$2,IF(ISTEXT(I62),$R$2,$R$3),IF(ISTEXT(I62),$R$3,$R$2))</f>
        <v>ＯＫ</v>
      </c>
      <c r="T62" s="18" t="str">
        <f t="shared" ref="T62:T63" si="36">IF(T$30=$R$2,IF(ISTEXT(L62),$R$2,$R$3),IF(ISTEXT(L62),$R$3,$R$2))</f>
        <v>ＯＫ</v>
      </c>
      <c r="U62" s="17"/>
      <c r="V62" s="17" t="s">
        <v>160</v>
      </c>
      <c r="W62" s="17" t="s">
        <v>110</v>
      </c>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17"/>
    </row>
    <row r="63" spans="1:55" ht="24" customHeight="1">
      <c r="A63" s="15"/>
      <c r="B63" s="299" t="s">
        <v>161</v>
      </c>
      <c r="C63" s="300"/>
      <c r="D63" s="300"/>
      <c r="E63" s="301"/>
      <c r="F63" s="353" t="s">
        <v>160</v>
      </c>
      <c r="G63" s="354"/>
      <c r="H63" s="257"/>
      <c r="I63" s="353" t="s">
        <v>160</v>
      </c>
      <c r="J63" s="354"/>
      <c r="K63" s="257"/>
      <c r="L63" s="353" t="s">
        <v>160</v>
      </c>
      <c r="M63" s="354"/>
      <c r="N63" s="257"/>
      <c r="O63" s="15"/>
      <c r="P63" s="274"/>
      <c r="Q63" s="17"/>
      <c r="R63" s="18" t="str">
        <f t="shared" si="34"/>
        <v>ＯＫ</v>
      </c>
      <c r="S63" s="18" t="str">
        <f t="shared" si="35"/>
        <v>ＯＫ</v>
      </c>
      <c r="T63" s="18" t="str">
        <f t="shared" si="36"/>
        <v>ＯＫ</v>
      </c>
      <c r="U63" s="17"/>
      <c r="V63" s="17" t="s">
        <v>160</v>
      </c>
      <c r="W63" s="17" t="s">
        <v>110</v>
      </c>
      <c r="X63" s="17" t="s">
        <v>162</v>
      </c>
      <c r="Y63" s="17" t="s">
        <v>163</v>
      </c>
      <c r="Z63" s="17" t="s">
        <v>164</v>
      </c>
      <c r="AA63" s="17" t="s">
        <v>165</v>
      </c>
      <c r="AB63" s="17" t="s">
        <v>166</v>
      </c>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row>
    <row r="64" spans="1:55" ht="24" customHeight="1">
      <c r="A64" s="17"/>
      <c r="B64" s="37"/>
      <c r="C64" s="37"/>
      <c r="D64" s="37"/>
      <c r="E64" s="37"/>
      <c r="F64" s="35"/>
      <c r="G64" s="35"/>
      <c r="H64" s="35"/>
      <c r="I64" s="35"/>
      <c r="J64" s="35"/>
      <c r="K64" s="35"/>
      <c r="L64" s="35"/>
      <c r="M64" s="35"/>
      <c r="N64" s="35"/>
      <c r="O64" s="17"/>
      <c r="P64" s="17"/>
      <c r="Q64" s="17"/>
      <c r="R64" s="38"/>
      <c r="S64" s="38"/>
      <c r="T64" s="38"/>
      <c r="U64" s="17"/>
      <c r="V64" s="17">
        <v>1</v>
      </c>
      <c r="W64" s="17">
        <v>2</v>
      </c>
      <c r="X64" s="17">
        <v>3</v>
      </c>
      <c r="Y64" s="17">
        <v>4</v>
      </c>
      <c r="Z64" s="17">
        <v>5</v>
      </c>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row>
    <row r="65" spans="1:55" ht="24" customHeight="1">
      <c r="A65" s="17"/>
      <c r="B65" s="35"/>
      <c r="C65" s="35"/>
      <c r="D65" s="349" t="s">
        <v>156</v>
      </c>
      <c r="E65" s="267"/>
      <c r="F65" s="267"/>
      <c r="G65" s="267"/>
      <c r="H65" s="267"/>
      <c r="I65" s="267"/>
      <c r="J65" s="267"/>
      <c r="K65" s="267"/>
      <c r="L65" s="268"/>
      <c r="M65" s="39"/>
      <c r="N65" s="35"/>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row>
    <row r="66" spans="1:55" ht="13.5" customHeight="1">
      <c r="A66" s="6"/>
      <c r="B66" s="6"/>
      <c r="C66" s="6"/>
      <c r="D66" s="40"/>
      <c r="E66" s="40"/>
      <c r="F66" s="40"/>
      <c r="G66" s="40"/>
      <c r="H66" s="40"/>
      <c r="I66" s="40"/>
      <c r="J66" s="40"/>
      <c r="K66" s="40"/>
      <c r="L66" s="3"/>
      <c r="M66" s="3"/>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row>
    <row r="67" spans="1:55" ht="13.5" customHeight="1">
      <c r="A67" s="6"/>
      <c r="B67" s="6"/>
      <c r="C67" s="6"/>
      <c r="D67" s="40"/>
      <c r="E67" s="40"/>
      <c r="F67" s="40" t="s">
        <v>167</v>
      </c>
      <c r="G67" s="40"/>
      <c r="H67" s="40"/>
      <c r="I67" s="40"/>
      <c r="J67" s="40"/>
      <c r="K67" s="40"/>
      <c r="L67" s="3"/>
      <c r="M67" s="3"/>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row>
    <row r="68" spans="1:55" ht="13.5" customHeight="1">
      <c r="A68" s="6"/>
      <c r="B68" s="6"/>
      <c r="C68" s="6"/>
      <c r="D68" s="41">
        <v>1</v>
      </c>
      <c r="E68" s="41"/>
      <c r="F68" s="40" t="s">
        <v>168</v>
      </c>
      <c r="G68" s="40"/>
      <c r="H68" s="40"/>
      <c r="I68" s="40"/>
      <c r="J68" s="40"/>
      <c r="K68" s="40"/>
      <c r="L68" s="3"/>
      <c r="M68" s="3"/>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row>
    <row r="69" spans="1:55" ht="13.5" customHeight="1">
      <c r="A69" s="6"/>
      <c r="B69" s="6"/>
      <c r="C69" s="6"/>
      <c r="D69" s="41">
        <v>2</v>
      </c>
      <c r="E69" s="41"/>
      <c r="F69" s="40" t="s">
        <v>240</v>
      </c>
      <c r="G69" s="40"/>
      <c r="H69" s="40"/>
      <c r="I69" s="40"/>
      <c r="J69" s="40"/>
      <c r="K69" s="40"/>
      <c r="L69" s="3"/>
      <c r="M69" s="3"/>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row>
    <row r="70" spans="1:55" ht="13.5" customHeight="1">
      <c r="A70" s="6"/>
      <c r="B70" s="6"/>
      <c r="C70" s="6"/>
      <c r="D70" s="41"/>
      <c r="E70" s="41"/>
      <c r="F70" s="40" t="s">
        <v>170</v>
      </c>
      <c r="G70" s="40"/>
      <c r="H70" s="40"/>
      <c r="I70" s="40"/>
      <c r="J70" s="40"/>
      <c r="K70" s="40"/>
      <c r="L70" s="3"/>
      <c r="M70" s="3"/>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row>
    <row r="71" spans="1:55" ht="13.5" customHeight="1">
      <c r="A71" s="6"/>
      <c r="B71" s="6"/>
      <c r="C71" s="6"/>
      <c r="D71" s="41">
        <v>3</v>
      </c>
      <c r="E71" s="41"/>
      <c r="F71" s="40" t="s">
        <v>171</v>
      </c>
      <c r="G71" s="40"/>
      <c r="H71" s="40"/>
      <c r="I71" s="40"/>
      <c r="J71" s="40"/>
      <c r="K71" s="40"/>
      <c r="L71" s="3"/>
      <c r="M71" s="3"/>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row>
    <row r="72" spans="1:55" ht="13.5" customHeight="1">
      <c r="A72" s="6"/>
      <c r="B72" s="6"/>
      <c r="C72" s="6"/>
      <c r="D72" s="41">
        <v>4</v>
      </c>
      <c r="E72" s="41"/>
      <c r="F72" s="40" t="s">
        <v>172</v>
      </c>
      <c r="G72" s="40"/>
      <c r="H72" s="40"/>
      <c r="I72" s="40"/>
      <c r="J72" s="40"/>
      <c r="K72" s="40"/>
      <c r="L72" s="3"/>
      <c r="M72" s="3"/>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row>
    <row r="73" spans="1:55" ht="13.5" customHeight="1">
      <c r="A73" s="6"/>
      <c r="B73" s="6"/>
      <c r="C73" s="6"/>
      <c r="D73" s="41">
        <v>5</v>
      </c>
      <c r="E73" s="41"/>
      <c r="F73" s="40" t="s">
        <v>173</v>
      </c>
      <c r="G73" s="40"/>
      <c r="H73" s="40"/>
      <c r="I73" s="40"/>
      <c r="J73" s="40"/>
      <c r="K73" s="40"/>
      <c r="L73" s="3"/>
      <c r="M73" s="3"/>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row>
    <row r="74" spans="1:55" ht="13.5" customHeight="1">
      <c r="A74" s="6"/>
      <c r="B74" s="6"/>
      <c r="C74" s="6"/>
      <c r="D74" s="40"/>
      <c r="E74" s="40"/>
      <c r="F74" s="40"/>
      <c r="G74" s="40"/>
      <c r="H74" s="40"/>
      <c r="I74" s="40"/>
      <c r="J74" s="40"/>
      <c r="K74" s="40"/>
      <c r="L74" s="3"/>
      <c r="M74" s="3"/>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row>
    <row r="75" spans="1:55" ht="13.5" customHeight="1">
      <c r="A75" s="6"/>
      <c r="B75" s="6"/>
      <c r="C75" s="6"/>
      <c r="D75" s="40" t="s">
        <v>174</v>
      </c>
      <c r="E75" s="40"/>
      <c r="F75" s="40"/>
      <c r="G75" s="40"/>
      <c r="H75" s="40"/>
      <c r="I75" s="40"/>
      <c r="J75" s="40"/>
      <c r="K75" s="40"/>
      <c r="L75" s="3"/>
      <c r="M75" s="3"/>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row>
    <row r="76" spans="1:55" ht="13.5" customHeight="1">
      <c r="A76" s="6"/>
      <c r="B76" s="6"/>
      <c r="C76" s="6"/>
      <c r="D76" s="40"/>
      <c r="E76" s="40"/>
      <c r="F76" s="40"/>
      <c r="G76" s="40"/>
      <c r="H76" s="40"/>
      <c r="I76" s="40"/>
      <c r="J76" s="40"/>
      <c r="K76" s="40"/>
      <c r="L76" s="3"/>
      <c r="M76" s="3"/>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row>
    <row r="77" spans="1:55"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row>
    <row r="78" spans="1:55" ht="13.5" customHeight="1">
      <c r="A78" s="6"/>
      <c r="B78" s="6"/>
      <c r="C78" s="6"/>
      <c r="D78" s="42"/>
      <c r="E78" s="42"/>
      <c r="F78" s="42"/>
      <c r="G78" s="42"/>
      <c r="H78" s="42"/>
      <c r="I78" s="42"/>
      <c r="J78" s="42"/>
      <c r="K78" s="42"/>
      <c r="L78" s="42"/>
      <c r="M78" s="42"/>
      <c r="N78" s="42"/>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row>
    <row r="79" spans="1:55" ht="13.5" customHeight="1">
      <c r="A79" s="6"/>
      <c r="B79" s="6"/>
      <c r="C79" s="6"/>
      <c r="D79" s="42"/>
      <c r="E79" s="42"/>
      <c r="F79" s="42"/>
      <c r="G79" s="42"/>
      <c r="H79" s="42"/>
      <c r="I79" s="42"/>
      <c r="J79" s="42"/>
      <c r="K79" s="42"/>
      <c r="L79" s="42"/>
      <c r="M79" s="42"/>
      <c r="N79" s="42"/>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row>
    <row r="80" spans="1:55" ht="66.75" customHeight="1">
      <c r="A80" s="6"/>
      <c r="B80" s="6"/>
      <c r="C80" s="6"/>
      <c r="D80" s="350" t="s">
        <v>175</v>
      </c>
      <c r="E80" s="267"/>
      <c r="F80" s="267"/>
      <c r="G80" s="267"/>
      <c r="H80" s="267"/>
      <c r="I80" s="267"/>
      <c r="J80" s="267"/>
      <c r="K80" s="267"/>
      <c r="L80" s="267"/>
      <c r="M80" s="267"/>
      <c r="N80" s="268"/>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row>
    <row r="81" spans="1:54"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row>
    <row r="82" spans="1:54"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row>
    <row r="83" spans="1:54"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row>
    <row r="84" spans="1:54"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row>
    <row r="85" spans="1:54"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row>
    <row r="86" spans="1:54"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row>
    <row r="87" spans="1:54"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row>
    <row r="88" spans="1:54"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row>
    <row r="89" spans="1:54"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row>
    <row r="90" spans="1:54"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row>
    <row r="91" spans="1:54"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row>
    <row r="92" spans="1:54"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row>
    <row r="93" spans="1:54"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row>
    <row r="94" spans="1:54"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row>
    <row r="95" spans="1:54"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row>
    <row r="96" spans="1:54"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row>
    <row r="97" spans="1:54"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row>
    <row r="98" spans="1:54"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row>
    <row r="99" spans="1:54"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row>
    <row r="100" spans="1:54"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row>
    <row r="101" spans="1:54"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row>
    <row r="102" spans="1:54"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row>
    <row r="103" spans="1:54"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row>
    <row r="104" spans="1:54"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row>
    <row r="105" spans="1:54"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row>
    <row r="106" spans="1:54"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row>
    <row r="107" spans="1:54"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row>
    <row r="108" spans="1:54"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row>
    <row r="109" spans="1:54"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row>
    <row r="110" spans="1:54"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row>
    <row r="111" spans="1:54"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row>
    <row r="112" spans="1:54"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row>
    <row r="113" spans="1:54"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row>
    <row r="114" spans="1:54"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row>
    <row r="115" spans="1:54"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row r="116" spans="1:54"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row>
    <row r="117" spans="1:54"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row>
    <row r="118" spans="1:54"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row>
    <row r="119" spans="1:54"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row>
    <row r="120" spans="1:54"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row>
    <row r="121" spans="1:54"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row>
    <row r="122" spans="1:54"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row>
    <row r="123" spans="1:54"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row>
    <row r="124" spans="1:54"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row>
    <row r="125" spans="1:54"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row>
    <row r="126" spans="1:54"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row>
    <row r="127" spans="1:54"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row>
    <row r="128" spans="1:54"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row>
    <row r="129" spans="1:54"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row>
    <row r="130" spans="1:54"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row>
    <row r="131" spans="1:54"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row>
    <row r="132" spans="1:54"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row>
    <row r="133" spans="1:54"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row>
    <row r="134" spans="1:54"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row>
    <row r="135" spans="1:54"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row>
    <row r="136" spans="1:54"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row>
    <row r="137" spans="1:54"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row>
    <row r="138" spans="1:54"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row>
    <row r="139" spans="1:54"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row>
    <row r="140" spans="1:54"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row>
    <row r="141" spans="1:54"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row>
    <row r="142" spans="1:54"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row>
    <row r="143" spans="1:54"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row>
    <row r="144" spans="1:54"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row>
    <row r="145" spans="1:54"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row>
    <row r="146" spans="1:54"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row>
    <row r="147" spans="1:54"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row>
    <row r="148" spans="1:54"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row>
    <row r="149" spans="1:54"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row>
    <row r="150" spans="1:54"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row>
    <row r="151" spans="1:54"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row>
    <row r="152" spans="1:54"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row>
    <row r="153" spans="1:54"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row>
    <row r="154" spans="1:54"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row>
    <row r="155" spans="1:54"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row>
    <row r="156" spans="1:54"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row>
    <row r="157" spans="1:54"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row>
    <row r="158" spans="1:54"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row>
    <row r="159" spans="1:54"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row>
    <row r="160" spans="1:54"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row>
    <row r="161" spans="1:54"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row>
    <row r="162" spans="1:54"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row>
    <row r="163" spans="1:54"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row>
    <row r="164" spans="1:54"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row>
    <row r="165" spans="1:54"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row>
    <row r="166" spans="1:54"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row>
    <row r="167" spans="1:54"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row>
    <row r="168" spans="1:54"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row>
    <row r="169" spans="1:54"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row>
    <row r="170" spans="1:54"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row>
    <row r="171" spans="1:54"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row>
    <row r="172" spans="1:54"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row>
    <row r="173" spans="1:54"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row>
    <row r="174" spans="1:54"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row>
    <row r="175" spans="1:54"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row>
    <row r="176" spans="1:54"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row>
    <row r="177" spans="1:54"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row>
    <row r="178" spans="1:54"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row>
    <row r="179" spans="1:54"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row>
    <row r="180" spans="1:54"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row>
    <row r="181" spans="1:54"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row>
    <row r="182" spans="1:54"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row>
    <row r="183" spans="1:54"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row>
    <row r="184" spans="1:54"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row>
    <row r="185" spans="1:54"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row>
    <row r="186" spans="1:54"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row>
    <row r="187" spans="1:54"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row>
    <row r="188" spans="1:54"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row>
    <row r="189" spans="1:54"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row>
    <row r="190" spans="1:54"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row>
    <row r="191" spans="1:54"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row>
    <row r="192" spans="1:54"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row>
    <row r="193" spans="1:54"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row>
    <row r="194" spans="1:54"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row>
    <row r="195" spans="1:54"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row>
    <row r="196" spans="1:54"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row>
    <row r="197" spans="1:54"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row>
    <row r="198" spans="1:54"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row>
    <row r="199" spans="1:54"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row>
    <row r="200" spans="1:54"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row>
    <row r="201" spans="1:54"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row>
    <row r="202" spans="1:54"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row>
    <row r="203" spans="1:54"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row>
    <row r="204" spans="1:54"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row>
    <row r="205" spans="1:54"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row>
    <row r="206" spans="1:54"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row>
    <row r="207" spans="1:54"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row>
    <row r="208" spans="1:54"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row>
    <row r="209" spans="1:54"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row>
    <row r="210" spans="1:54"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row>
    <row r="211" spans="1:54"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row>
    <row r="212" spans="1:54"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row>
    <row r="213" spans="1:54"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row>
    <row r="214" spans="1:54"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row>
    <row r="215" spans="1:54"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row>
    <row r="216" spans="1:54"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row>
    <row r="217" spans="1:54"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row>
    <row r="218" spans="1:54"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row>
    <row r="219" spans="1:54"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row>
    <row r="220" spans="1:54"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row>
    <row r="221" spans="1:54"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row>
    <row r="222" spans="1:54"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row>
    <row r="223" spans="1:54"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row>
    <row r="224" spans="1:54"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row>
    <row r="225" spans="1:54"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row>
    <row r="226" spans="1:54"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row>
    <row r="227" spans="1:54"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row>
    <row r="228" spans="1:54"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row>
    <row r="229" spans="1:54"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row>
    <row r="230" spans="1:54"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row>
    <row r="231" spans="1:54"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row>
    <row r="232" spans="1:54"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row>
    <row r="233" spans="1:54"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row>
    <row r="234" spans="1:54"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row>
    <row r="235" spans="1:54"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row>
    <row r="236" spans="1:54"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row>
    <row r="237" spans="1:54"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row>
    <row r="238" spans="1:54"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row>
    <row r="239" spans="1:54"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row>
    <row r="240" spans="1:54"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row>
    <row r="241" spans="1:54"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row>
    <row r="242" spans="1:54"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row>
    <row r="243" spans="1:54"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row>
    <row r="244" spans="1:54"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row>
    <row r="245" spans="1:54"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row>
    <row r="246" spans="1:54"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row>
    <row r="247" spans="1:54"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row>
    <row r="248" spans="1:54"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row>
    <row r="249" spans="1:54"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row>
    <row r="250" spans="1:54"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row>
    <row r="251" spans="1:54"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row>
    <row r="252" spans="1:54"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row>
    <row r="253" spans="1:54"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row>
    <row r="254" spans="1:54"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row>
    <row r="255" spans="1:54"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row>
    <row r="256" spans="1:54"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row>
    <row r="257" spans="1:54"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row>
    <row r="258" spans="1:54"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row>
    <row r="259" spans="1:54"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row>
    <row r="260" spans="1:54"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row>
    <row r="261" spans="1:54"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row>
    <row r="262" spans="1:54"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row>
    <row r="263" spans="1:54"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row>
    <row r="264" spans="1:54"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row>
    <row r="265" spans="1:54"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row>
    <row r="266" spans="1:54"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row>
    <row r="267" spans="1:54"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row>
    <row r="268" spans="1:54"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row>
    <row r="269" spans="1:54"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row>
    <row r="270" spans="1:54"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row>
    <row r="271" spans="1:54"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row>
    <row r="272" spans="1:54"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row>
    <row r="273" spans="1:54"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row>
    <row r="274" spans="1:54"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row>
    <row r="275" spans="1:54"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row>
    <row r="276" spans="1:54"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row>
    <row r="277" spans="1:54"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row>
    <row r="278" spans="1:54"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row>
    <row r="279" spans="1:54"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row>
    <row r="280" spans="1:54"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row>
    <row r="281" spans="1:54"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row>
    <row r="282" spans="1:54"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row>
    <row r="283" spans="1:54"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row>
    <row r="284" spans="1:54"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row>
    <row r="285" spans="1:54"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row>
    <row r="286" spans="1:54"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row>
    <row r="287" spans="1:54"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row>
    <row r="288" spans="1:54"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row>
    <row r="289" spans="1:54"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row>
    <row r="290" spans="1:54"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row>
    <row r="291" spans="1:54"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row>
    <row r="292" spans="1:54"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row>
    <row r="293" spans="1:54"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row>
    <row r="294" spans="1:54"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row>
    <row r="295" spans="1:54"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row>
    <row r="296" spans="1:54"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row>
    <row r="297" spans="1:54"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row>
    <row r="298" spans="1:54"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row>
    <row r="299" spans="1:54"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row>
    <row r="300" spans="1:54"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row>
    <row r="301" spans="1:54"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row>
    <row r="302" spans="1:54"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row>
    <row r="303" spans="1:54"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row>
    <row r="304" spans="1:54"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row>
    <row r="305" spans="1:54"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row>
    <row r="306" spans="1:54"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row>
    <row r="307" spans="1:54"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row>
    <row r="308" spans="1:54"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row>
    <row r="309" spans="1:54"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row>
    <row r="310" spans="1:54"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row>
    <row r="311" spans="1:54"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row>
    <row r="312" spans="1:54"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row>
    <row r="313" spans="1:54"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row>
    <row r="314" spans="1:54"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row>
    <row r="315" spans="1:54"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row>
    <row r="316" spans="1:54"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row>
    <row r="317" spans="1:54"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row>
    <row r="318" spans="1:54"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row>
    <row r="319" spans="1:54"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row>
    <row r="320" spans="1:54"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row>
    <row r="321" spans="1:54"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row>
    <row r="322" spans="1:54"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row>
    <row r="323" spans="1:54"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row>
    <row r="324" spans="1:54"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row>
    <row r="325" spans="1:54"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row>
    <row r="326" spans="1:54"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row>
    <row r="327" spans="1:54"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row>
    <row r="328" spans="1:54"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row>
    <row r="329" spans="1:54"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row>
    <row r="330" spans="1:54"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row>
    <row r="331" spans="1:54"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row>
    <row r="332" spans="1:54"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row>
    <row r="333" spans="1:54"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row>
    <row r="334" spans="1:54"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row>
    <row r="335" spans="1:54"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row>
    <row r="336" spans="1:54"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row>
    <row r="337" spans="1:54"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row>
    <row r="338" spans="1:54"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row>
    <row r="339" spans="1:54"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row>
    <row r="340" spans="1:54"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row>
    <row r="341" spans="1:54"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row>
    <row r="342" spans="1:54"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row>
    <row r="343" spans="1:54"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row>
    <row r="344" spans="1:54"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row>
    <row r="345" spans="1:54"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row>
    <row r="346" spans="1:54"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row>
    <row r="347" spans="1:54"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row>
    <row r="348" spans="1:54"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row>
    <row r="349" spans="1:54"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row>
    <row r="350" spans="1:54"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row>
    <row r="351" spans="1:54"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row>
    <row r="352" spans="1:54"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row>
    <row r="353" spans="1:54"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row>
    <row r="354" spans="1:54"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row>
    <row r="355" spans="1:54"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row>
    <row r="356" spans="1:54"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row>
    <row r="357" spans="1:54"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row>
    <row r="358" spans="1:54"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row>
    <row r="359" spans="1:54"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row>
    <row r="360" spans="1:54"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row>
    <row r="361" spans="1:54"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row>
    <row r="362" spans="1:54"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row>
    <row r="363" spans="1:54"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row>
    <row r="364" spans="1:54"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row>
    <row r="365" spans="1:54"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row>
    <row r="366" spans="1:54"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row>
    <row r="367" spans="1:54"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row>
    <row r="368" spans="1:54"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row>
    <row r="369" spans="1:54"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row>
    <row r="370" spans="1:54"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row>
    <row r="371" spans="1:54"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row>
    <row r="372" spans="1:54"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row>
    <row r="373" spans="1:54"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row>
    <row r="374" spans="1:54"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row>
    <row r="375" spans="1:54"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row>
    <row r="376" spans="1:54"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row>
    <row r="377" spans="1:54"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row>
    <row r="378" spans="1:54"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row>
    <row r="379" spans="1:54"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row>
    <row r="380" spans="1:54"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row>
    <row r="381" spans="1:54"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row>
    <row r="382" spans="1:54"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row>
    <row r="383" spans="1:54"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row>
    <row r="384" spans="1:54"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row>
    <row r="385" spans="1:54"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row>
    <row r="386" spans="1:54"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row>
    <row r="387" spans="1:54"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row>
    <row r="388" spans="1:54"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row>
    <row r="389" spans="1:54"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row>
    <row r="390" spans="1:54"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row>
    <row r="391" spans="1:54"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row>
    <row r="392" spans="1:54"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row>
    <row r="393" spans="1:54"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row>
    <row r="394" spans="1:54"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row>
    <row r="395" spans="1:54"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row>
    <row r="396" spans="1:54"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row>
    <row r="397" spans="1:54"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row>
    <row r="398" spans="1:54"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row>
    <row r="399" spans="1:54"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row>
    <row r="400" spans="1:54"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row>
    <row r="401" spans="1:54"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row>
    <row r="402" spans="1:54"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row>
    <row r="403" spans="1:54"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row>
    <row r="404" spans="1:54"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row>
    <row r="405" spans="1:54"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row>
    <row r="406" spans="1:54"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row>
    <row r="407" spans="1:54"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row>
    <row r="408" spans="1:54"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row>
    <row r="409" spans="1:54"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row>
    <row r="410" spans="1:54"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row>
    <row r="411" spans="1:54"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row>
    <row r="412" spans="1:54"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row>
    <row r="413" spans="1:54"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row>
    <row r="414" spans="1:54"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row>
    <row r="415" spans="1:54"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row>
    <row r="416" spans="1:54"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row>
    <row r="417" spans="1:54"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row>
    <row r="418" spans="1:54"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row>
    <row r="419" spans="1:54"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row>
    <row r="420" spans="1:54"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row>
    <row r="421" spans="1:54"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row>
    <row r="422" spans="1:54"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row>
    <row r="423" spans="1:54"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row>
    <row r="424" spans="1:54"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row>
    <row r="425" spans="1:54"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row>
    <row r="426" spans="1:54"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row>
    <row r="427" spans="1:54"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row>
    <row r="428" spans="1:54"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row>
    <row r="429" spans="1:54"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row>
    <row r="430" spans="1:54"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row>
    <row r="431" spans="1:54"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row>
    <row r="432" spans="1:54"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row>
    <row r="433" spans="1:54"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row>
    <row r="434" spans="1:54"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row>
    <row r="435" spans="1:54"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row>
    <row r="436" spans="1:54"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row>
    <row r="437" spans="1:54"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row>
    <row r="438" spans="1:54"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row>
    <row r="439" spans="1:54"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row>
    <row r="440" spans="1:54"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row>
    <row r="441" spans="1:54"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row>
    <row r="442" spans="1:54"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row>
    <row r="443" spans="1:54"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row>
    <row r="444" spans="1:54"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row>
    <row r="445" spans="1:54"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row>
    <row r="446" spans="1:54"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row>
    <row r="447" spans="1:54"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row>
    <row r="448" spans="1:54"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row>
    <row r="449" spans="1:54"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row>
    <row r="450" spans="1:54"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row>
    <row r="451" spans="1:54"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row>
    <row r="452" spans="1:54"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row>
    <row r="453" spans="1:54"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row>
    <row r="454" spans="1:54"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row>
    <row r="455" spans="1:54"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row>
    <row r="456" spans="1:54"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row>
    <row r="457" spans="1:54"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row>
    <row r="458" spans="1:54"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row>
    <row r="459" spans="1:54"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row>
    <row r="460" spans="1:54"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row>
    <row r="461" spans="1:54"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row>
    <row r="462" spans="1:54"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row>
    <row r="463" spans="1:54"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row>
    <row r="464" spans="1:54"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row>
    <row r="465" spans="1:54"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row>
    <row r="466" spans="1:54"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row>
    <row r="467" spans="1:54"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row>
    <row r="468" spans="1:54"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row>
    <row r="469" spans="1:54"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row>
    <row r="470" spans="1:54"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row>
    <row r="471" spans="1:54"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row>
    <row r="472" spans="1:54"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row>
    <row r="473" spans="1:54"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row>
    <row r="474" spans="1:54"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row>
    <row r="475" spans="1:54"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row>
    <row r="476" spans="1:54"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row>
    <row r="477" spans="1:54"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row>
    <row r="478" spans="1:54"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row>
    <row r="479" spans="1:54"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row>
    <row r="480" spans="1:54"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row>
    <row r="481" spans="1:54"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row>
    <row r="482" spans="1:54"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row>
    <row r="483" spans="1:54"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row>
    <row r="484" spans="1:54"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row>
    <row r="485" spans="1:54"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row>
    <row r="486" spans="1:54"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row>
    <row r="487" spans="1:54"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row>
    <row r="488" spans="1:54"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row>
    <row r="489" spans="1:54"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row>
    <row r="490" spans="1:54"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row>
    <row r="491" spans="1:54"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row>
    <row r="492" spans="1:54"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row>
    <row r="493" spans="1:54"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row>
    <row r="494" spans="1:54"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row>
    <row r="495" spans="1:54"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row>
    <row r="496" spans="1:54"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row>
    <row r="497" spans="1:54"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row>
    <row r="498" spans="1:54"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row>
    <row r="499" spans="1:54"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row>
    <row r="500" spans="1:54"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row>
    <row r="501" spans="1:54"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row>
    <row r="502" spans="1:54"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row>
    <row r="503" spans="1:54"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row>
    <row r="504" spans="1:54"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row>
    <row r="505" spans="1:54"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row>
    <row r="506" spans="1:54"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row>
    <row r="507" spans="1:54"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row>
    <row r="508" spans="1:54"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row>
    <row r="509" spans="1:54"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row>
    <row r="510" spans="1:54"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row>
    <row r="511" spans="1:54"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row>
    <row r="512" spans="1:54"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row>
    <row r="513" spans="1:54"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row>
    <row r="514" spans="1:54"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row>
    <row r="515" spans="1:54"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row>
    <row r="516" spans="1:54"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row>
    <row r="517" spans="1:54"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row>
    <row r="518" spans="1:54"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row>
    <row r="519" spans="1:54"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row>
    <row r="520" spans="1:54"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row>
    <row r="521" spans="1:54"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row>
    <row r="522" spans="1:54"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row>
    <row r="523" spans="1:54"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row>
    <row r="524" spans="1:54"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row>
    <row r="525" spans="1:54"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row>
    <row r="526" spans="1:54"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row>
    <row r="527" spans="1:54"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row>
    <row r="528" spans="1:54"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row>
    <row r="529" spans="1:54"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row>
    <row r="530" spans="1:54"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row>
    <row r="531" spans="1:54"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row>
    <row r="532" spans="1:54"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row>
    <row r="533" spans="1:54"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row>
    <row r="534" spans="1:54"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row>
    <row r="535" spans="1:54"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row>
    <row r="536" spans="1:54"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row>
    <row r="537" spans="1:54"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row>
    <row r="538" spans="1:54"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row>
    <row r="539" spans="1:54"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row>
    <row r="540" spans="1:54"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row>
    <row r="541" spans="1:54"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row>
    <row r="542" spans="1:54"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row>
    <row r="543" spans="1:54"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row>
    <row r="544" spans="1:54"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row>
    <row r="545" spans="1:54"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row>
    <row r="546" spans="1:54"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row>
    <row r="547" spans="1:54"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row>
    <row r="548" spans="1:54"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row>
    <row r="549" spans="1:54"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row>
    <row r="550" spans="1:54"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row>
    <row r="551" spans="1:54"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row>
    <row r="552" spans="1:54"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row>
    <row r="553" spans="1:54"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row>
    <row r="554" spans="1:54"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row>
    <row r="555" spans="1:54"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row>
    <row r="556" spans="1:54"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row>
    <row r="557" spans="1:54"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row>
    <row r="558" spans="1:54"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row>
    <row r="559" spans="1:54"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row>
    <row r="560" spans="1:54"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row>
    <row r="561" spans="1:54"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row>
    <row r="562" spans="1:54"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row>
    <row r="563" spans="1:54"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row>
    <row r="564" spans="1:54"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row>
    <row r="565" spans="1:54"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row>
    <row r="566" spans="1:54"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row>
    <row r="567" spans="1:54"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row>
    <row r="568" spans="1:54"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row>
    <row r="569" spans="1:54"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row>
    <row r="570" spans="1:54"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row>
    <row r="571" spans="1:54"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row>
    <row r="572" spans="1:54"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row>
    <row r="573" spans="1:54"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row>
    <row r="574" spans="1:54"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row>
    <row r="575" spans="1:54"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row>
    <row r="576" spans="1:54"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row>
    <row r="577" spans="1:54"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row>
    <row r="578" spans="1:54"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row>
    <row r="579" spans="1:54"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row>
    <row r="580" spans="1:54"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row>
    <row r="581" spans="1:54"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row>
    <row r="582" spans="1:54"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row>
    <row r="583" spans="1:54"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row>
    <row r="584" spans="1:54"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row>
    <row r="585" spans="1:54"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row>
    <row r="586" spans="1:54"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row>
    <row r="587" spans="1:54"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row>
    <row r="588" spans="1:54"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row>
    <row r="589" spans="1:54"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row>
    <row r="590" spans="1:54"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row>
    <row r="591" spans="1:54"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row>
    <row r="592" spans="1:54"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row>
    <row r="593" spans="1:54"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row>
    <row r="594" spans="1:54"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row>
    <row r="595" spans="1:54"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row>
    <row r="596" spans="1:54"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row>
    <row r="597" spans="1:54"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row>
    <row r="598" spans="1:54"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row>
    <row r="599" spans="1:54"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row>
    <row r="600" spans="1:54"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row>
    <row r="601" spans="1:54"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row>
    <row r="602" spans="1:54"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row>
    <row r="603" spans="1:54"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row>
    <row r="604" spans="1:54"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row>
    <row r="605" spans="1:54"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row>
    <row r="606" spans="1:54"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row>
    <row r="607" spans="1:54"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row>
    <row r="608" spans="1:54"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row>
    <row r="609" spans="1:54"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row>
    <row r="610" spans="1:54"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row>
    <row r="611" spans="1:54"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row>
    <row r="612" spans="1:54"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row>
    <row r="613" spans="1:54"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row>
    <row r="614" spans="1:54"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row>
    <row r="615" spans="1:54"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row>
    <row r="616" spans="1:54"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row>
    <row r="617" spans="1:54"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row>
    <row r="618" spans="1:54"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row>
    <row r="619" spans="1:54"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row>
    <row r="620" spans="1:54"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row>
    <row r="621" spans="1:54"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row>
    <row r="622" spans="1:54"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row>
    <row r="623" spans="1:54"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row>
    <row r="624" spans="1:54"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row>
    <row r="625" spans="1:54"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row>
    <row r="626" spans="1:54"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row>
    <row r="627" spans="1:54"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row>
    <row r="628" spans="1:54"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row>
    <row r="629" spans="1:54"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row>
    <row r="630" spans="1:54"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row>
    <row r="631" spans="1:54"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row>
    <row r="632" spans="1:54"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row>
    <row r="633" spans="1:54"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row>
    <row r="634" spans="1:54"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row>
    <row r="635" spans="1:54"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row>
    <row r="636" spans="1:54"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row>
    <row r="637" spans="1:54"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row>
    <row r="638" spans="1:54"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row>
    <row r="639" spans="1:54"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row>
    <row r="640" spans="1:54"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row>
    <row r="641" spans="1:54"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row>
    <row r="642" spans="1:54"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row>
    <row r="643" spans="1:54"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row>
    <row r="644" spans="1:54"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row>
    <row r="645" spans="1:54"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row>
    <row r="646" spans="1:54"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row>
    <row r="647" spans="1:54"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row>
    <row r="648" spans="1:54"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row>
    <row r="649" spans="1:54"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row>
    <row r="650" spans="1:54"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row>
    <row r="651" spans="1:54"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row>
    <row r="652" spans="1:54"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row>
    <row r="653" spans="1:54"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row>
    <row r="654" spans="1:54"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row>
    <row r="655" spans="1:54"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row>
    <row r="656" spans="1:54"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row>
    <row r="657" spans="1:54"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row>
    <row r="658" spans="1:54"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row>
    <row r="659" spans="1:54"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row>
    <row r="660" spans="1:54"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row>
    <row r="661" spans="1:54"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row>
    <row r="662" spans="1:54"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row>
    <row r="663" spans="1:54"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row>
    <row r="664" spans="1:54"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row>
    <row r="665" spans="1:54"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row>
    <row r="666" spans="1:54"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row>
    <row r="667" spans="1:54"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row>
    <row r="668" spans="1:54"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row>
    <row r="669" spans="1:54"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row>
    <row r="670" spans="1:54"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row>
    <row r="671" spans="1:54"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row>
    <row r="672" spans="1:54"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row>
    <row r="673" spans="1:54"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row>
    <row r="674" spans="1:54"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row>
    <row r="675" spans="1:54"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row>
    <row r="676" spans="1:54"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row>
    <row r="677" spans="1:54"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row>
    <row r="678" spans="1:54"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row>
    <row r="679" spans="1:54"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row>
    <row r="680" spans="1:54"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row>
    <row r="681" spans="1:54"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row>
    <row r="682" spans="1:54"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row>
    <row r="683" spans="1:54"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row>
    <row r="684" spans="1:54"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row>
    <row r="685" spans="1:54"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row>
    <row r="686" spans="1:54"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row>
    <row r="687" spans="1:54"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row>
    <row r="688" spans="1:54"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row>
    <row r="689" spans="1:54"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row>
    <row r="690" spans="1:54"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row>
    <row r="691" spans="1:54"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row>
    <row r="692" spans="1:54"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row>
    <row r="693" spans="1:54"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row>
    <row r="694" spans="1:54"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row>
    <row r="695" spans="1:54"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row>
    <row r="696" spans="1:54"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row>
    <row r="697" spans="1:54"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row>
    <row r="698" spans="1:54"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row>
    <row r="699" spans="1:54"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row>
    <row r="700" spans="1:54"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row>
    <row r="701" spans="1:54"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row>
    <row r="702" spans="1:54"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row>
    <row r="703" spans="1:54"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row>
    <row r="704" spans="1:54"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row>
    <row r="705" spans="1:54"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row>
    <row r="706" spans="1:54"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row>
    <row r="707" spans="1:54"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row>
    <row r="708" spans="1:54"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row>
    <row r="709" spans="1:54"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row>
    <row r="710" spans="1:54"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row>
    <row r="711" spans="1:54"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row>
    <row r="712" spans="1:54"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row>
    <row r="713" spans="1:54"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row>
    <row r="714" spans="1:54"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row>
    <row r="715" spans="1:54"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row>
    <row r="716" spans="1:54"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row>
    <row r="717" spans="1:54"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row>
    <row r="718" spans="1:54"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row>
    <row r="719" spans="1:54"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row>
    <row r="720" spans="1:54"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row>
    <row r="721" spans="1:54"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row>
    <row r="722" spans="1:54"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row>
    <row r="723" spans="1:54"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row>
    <row r="724" spans="1:54"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row>
    <row r="725" spans="1:54"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row>
    <row r="726" spans="1:54"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row>
    <row r="727" spans="1:54"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row>
    <row r="728" spans="1:54"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row>
    <row r="729" spans="1:54"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row>
    <row r="730" spans="1:54"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row>
    <row r="731" spans="1:54"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row>
    <row r="732" spans="1:54"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row>
    <row r="733" spans="1:54"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row>
    <row r="734" spans="1:54"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row>
    <row r="735" spans="1:54"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row>
    <row r="736" spans="1:54"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row>
    <row r="737" spans="1:54"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row>
    <row r="738" spans="1:54"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row>
    <row r="739" spans="1:54"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row>
    <row r="740" spans="1:54"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row>
    <row r="741" spans="1:54"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row>
    <row r="742" spans="1:54"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row>
    <row r="743" spans="1:54"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row>
    <row r="744" spans="1:54"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row>
    <row r="745" spans="1:54"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row>
    <row r="746" spans="1:54"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row>
    <row r="747" spans="1:54"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row>
    <row r="748" spans="1:54"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row>
    <row r="749" spans="1:54"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row>
    <row r="750" spans="1:54"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row>
    <row r="751" spans="1:54"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row>
    <row r="752" spans="1:54"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row>
    <row r="753" spans="1:54"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row>
    <row r="754" spans="1:54"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row>
    <row r="755" spans="1:54"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row>
    <row r="756" spans="1:54"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row>
    <row r="757" spans="1:54"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row>
    <row r="758" spans="1:54"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row>
    <row r="759" spans="1:54"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row>
    <row r="760" spans="1:54"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row>
    <row r="761" spans="1:54"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row>
    <row r="762" spans="1:54"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row>
    <row r="763" spans="1:54"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row>
    <row r="764" spans="1:54"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row>
    <row r="765" spans="1:54"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row>
    <row r="766" spans="1:54"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row>
    <row r="767" spans="1:54"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row>
    <row r="768" spans="1:54"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row>
    <row r="769" spans="1:54"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row>
    <row r="770" spans="1:54"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row>
    <row r="771" spans="1:54"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row>
    <row r="772" spans="1:54"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row>
    <row r="773" spans="1:54"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row>
    <row r="774" spans="1:54"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row>
    <row r="775" spans="1:54"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row>
    <row r="776" spans="1:54"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row>
    <row r="777" spans="1:54"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row>
    <row r="778" spans="1:54"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row>
    <row r="779" spans="1:54"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row>
    <row r="780" spans="1:54"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row>
    <row r="781" spans="1:54"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row>
    <row r="782" spans="1:54"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row>
    <row r="783" spans="1:54"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row>
    <row r="784" spans="1:54"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row>
    <row r="785" spans="1:54"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row>
    <row r="786" spans="1:54"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row>
    <row r="787" spans="1:54"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row>
    <row r="788" spans="1:54"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row>
    <row r="789" spans="1:54"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row>
    <row r="790" spans="1:54"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row>
    <row r="791" spans="1:54"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row>
    <row r="792" spans="1:54"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row>
    <row r="793" spans="1:54"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row>
    <row r="794" spans="1:54"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row>
    <row r="795" spans="1:54"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row>
    <row r="796" spans="1:54"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row>
    <row r="797" spans="1:54"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row>
    <row r="798" spans="1:54"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row>
    <row r="799" spans="1:54"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row>
    <row r="800" spans="1:54"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row>
    <row r="801" spans="1:54"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row>
    <row r="802" spans="1:54"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row>
    <row r="803" spans="1:54"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row>
    <row r="804" spans="1:54"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row>
    <row r="805" spans="1:54"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row>
    <row r="806" spans="1:54"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row>
    <row r="807" spans="1:54"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row>
    <row r="808" spans="1:54"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row>
    <row r="809" spans="1:54"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row>
    <row r="810" spans="1:54"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row>
    <row r="811" spans="1:54"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row>
    <row r="812" spans="1:54"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row>
    <row r="813" spans="1:54"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row>
    <row r="814" spans="1:54"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row>
    <row r="815" spans="1:54"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row>
    <row r="816" spans="1:54"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row>
    <row r="817" spans="1:54"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row>
    <row r="818" spans="1:54"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row>
    <row r="819" spans="1:54"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row>
    <row r="820" spans="1:54"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row>
    <row r="821" spans="1:54"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row>
    <row r="822" spans="1:54"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row>
    <row r="823" spans="1:54"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row>
    <row r="824" spans="1:54"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row>
    <row r="825" spans="1:54"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row>
    <row r="826" spans="1:54"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row>
    <row r="827" spans="1:54"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row>
    <row r="828" spans="1:54"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row>
    <row r="829" spans="1:54"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row>
    <row r="830" spans="1:54"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row>
    <row r="831" spans="1:54"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row>
    <row r="832" spans="1:54"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row>
    <row r="833" spans="1:54"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row>
    <row r="834" spans="1:54"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row>
    <row r="835" spans="1:54"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row>
    <row r="836" spans="1:54"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row>
    <row r="837" spans="1:54"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row>
    <row r="838" spans="1:54"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row>
    <row r="839" spans="1:54"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row>
    <row r="840" spans="1:54"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row>
    <row r="841" spans="1:54"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row>
    <row r="842" spans="1:54"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row>
    <row r="843" spans="1:54"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row>
    <row r="844" spans="1:54"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row>
    <row r="845" spans="1:54"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row>
    <row r="846" spans="1:54"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row>
    <row r="847" spans="1:54"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row>
    <row r="848" spans="1:54"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row>
    <row r="849" spans="1:54"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row>
    <row r="850" spans="1:54"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row>
    <row r="851" spans="1:54"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row>
    <row r="852" spans="1:54"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row>
    <row r="853" spans="1:54"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row>
    <row r="854" spans="1:54"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row>
    <row r="855" spans="1:54"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row>
    <row r="856" spans="1:54"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row>
    <row r="857" spans="1:54"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row>
    <row r="858" spans="1:54"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row>
    <row r="859" spans="1:54"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row>
    <row r="860" spans="1:54"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row>
    <row r="861" spans="1:54"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row>
    <row r="862" spans="1:54"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row>
    <row r="863" spans="1:54"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row>
    <row r="864" spans="1:54"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row>
    <row r="865" spans="1:54"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row>
    <row r="866" spans="1:54"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row>
    <row r="867" spans="1:54"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row>
    <row r="868" spans="1:54"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row>
    <row r="869" spans="1:54"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row>
    <row r="870" spans="1:54"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row>
    <row r="871" spans="1:54"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row>
    <row r="872" spans="1:54"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row>
    <row r="873" spans="1:54"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row>
    <row r="874" spans="1:54"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row>
    <row r="875" spans="1:54"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row>
    <row r="876" spans="1:54"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row>
    <row r="877" spans="1:54"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row>
    <row r="878" spans="1:54"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row>
    <row r="879" spans="1:54"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row>
    <row r="880" spans="1:54"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row>
    <row r="881" spans="1:54"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row>
    <row r="882" spans="1:54"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row>
    <row r="883" spans="1:54"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row>
    <row r="884" spans="1:54"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row>
    <row r="885" spans="1:54"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row>
    <row r="886" spans="1:54"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row>
    <row r="887" spans="1:54"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row>
    <row r="888" spans="1:54"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row>
    <row r="889" spans="1:54"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row>
    <row r="890" spans="1:54"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row>
    <row r="891" spans="1:54"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row>
    <row r="892" spans="1:54"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row>
    <row r="893" spans="1:54"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row>
    <row r="894" spans="1:54"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row>
    <row r="895" spans="1:54"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row>
    <row r="896" spans="1:54"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row>
    <row r="897" spans="1:54"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row>
    <row r="898" spans="1:54"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row>
    <row r="899" spans="1:54"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row>
    <row r="900" spans="1:54"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row>
    <row r="901" spans="1:54"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row>
    <row r="902" spans="1:54"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row>
    <row r="903" spans="1:54"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row>
    <row r="904" spans="1:54"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row>
    <row r="905" spans="1:54"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row>
    <row r="906" spans="1:54"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row>
    <row r="907" spans="1:54"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row>
    <row r="908" spans="1:54"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row>
    <row r="909" spans="1:54"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row>
    <row r="910" spans="1:54"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row>
    <row r="911" spans="1:54"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row>
    <row r="912" spans="1:54"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row>
    <row r="913" spans="1:54"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row>
    <row r="914" spans="1:54"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row>
    <row r="915" spans="1:54"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row>
    <row r="916" spans="1:54"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row>
    <row r="917" spans="1:54"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row>
    <row r="918" spans="1:54"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row>
    <row r="919" spans="1:54"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row>
    <row r="920" spans="1:54"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row>
    <row r="921" spans="1:54"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row>
    <row r="922" spans="1:54"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row>
    <row r="923" spans="1:54"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row>
    <row r="924" spans="1:54"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row>
    <row r="925" spans="1:54"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row>
    <row r="926" spans="1:54"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row>
    <row r="927" spans="1:54"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row>
    <row r="928" spans="1:54"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row>
    <row r="929" spans="1:54"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row>
    <row r="930" spans="1:54"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row>
    <row r="931" spans="1:54"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row>
    <row r="932" spans="1:54"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row>
    <row r="933" spans="1:54"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row>
    <row r="934" spans="1:54"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row>
    <row r="935" spans="1:54"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row>
    <row r="936" spans="1:54"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row>
    <row r="937" spans="1:54"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row>
    <row r="938" spans="1:54"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row>
    <row r="939" spans="1:54"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row>
    <row r="940" spans="1:54"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row>
    <row r="941" spans="1:54"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row>
    <row r="942" spans="1:54"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row>
    <row r="943" spans="1:54"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row>
    <row r="944" spans="1:54"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row>
    <row r="945" spans="1:54"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row>
    <row r="946" spans="1:54"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row>
    <row r="947" spans="1:54"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row>
    <row r="948" spans="1:54"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row>
    <row r="949" spans="1:54"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row>
    <row r="950" spans="1:54"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row>
    <row r="951" spans="1:54"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row>
    <row r="952" spans="1:54"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row>
    <row r="953" spans="1:54"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row>
    <row r="954" spans="1:54"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row>
    <row r="955" spans="1:54"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row>
    <row r="956" spans="1:54"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row>
    <row r="957" spans="1:54"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row>
    <row r="958" spans="1:54"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row>
    <row r="959" spans="1:54"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row>
    <row r="960" spans="1:54"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row>
    <row r="961" spans="1:54"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row>
    <row r="962" spans="1:54"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row>
    <row r="963" spans="1:54"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row>
    <row r="964" spans="1:54"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row>
    <row r="965" spans="1:54"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row>
    <row r="966" spans="1:54"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row>
    <row r="967" spans="1:54"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row>
    <row r="968" spans="1:54"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row>
    <row r="969" spans="1:54"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row>
    <row r="970" spans="1:54"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row>
    <row r="971" spans="1:54"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row>
    <row r="972" spans="1:54"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row>
    <row r="973" spans="1:54"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row>
    <row r="974" spans="1:54"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row>
    <row r="975" spans="1:54"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row>
    <row r="976" spans="1:54"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row>
    <row r="977" spans="1:54"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row>
    <row r="978" spans="1:54"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row>
    <row r="979" spans="1:54"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row>
    <row r="980" spans="1:54"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row>
    <row r="981" spans="1:54"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row>
    <row r="982" spans="1:54"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row>
    <row r="983" spans="1:54"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row>
    <row r="984" spans="1:54"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row>
    <row r="985" spans="1:54"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row>
    <row r="986" spans="1:54"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row>
    <row r="987" spans="1:54"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row>
    <row r="988" spans="1:54"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row>
    <row r="989" spans="1:54"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row>
    <row r="990" spans="1:54"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row>
    <row r="991" spans="1:54"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row>
    <row r="992" spans="1:54"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row>
    <row r="993" spans="1:54"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row>
    <row r="994" spans="1:54"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row>
    <row r="995" spans="1:54"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row>
    <row r="996" spans="1:54"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row>
    <row r="997" spans="1:54"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row>
    <row r="998" spans="1:54"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row>
    <row r="999" spans="1:54"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row>
    <row r="1000" spans="1:54"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row>
  </sheetData>
  <mergeCells count="176">
    <mergeCell ref="N49:N50"/>
    <mergeCell ref="N51:N52"/>
    <mergeCell ref="K51:K52"/>
    <mergeCell ref="K53:K54"/>
    <mergeCell ref="H53:H54"/>
    <mergeCell ref="H55:H56"/>
    <mergeCell ref="N53:N54"/>
    <mergeCell ref="N55:N56"/>
    <mergeCell ref="P57:P59"/>
    <mergeCell ref="K49:K50"/>
    <mergeCell ref="P61:P63"/>
    <mergeCell ref="I58:K58"/>
    <mergeCell ref="L58:N58"/>
    <mergeCell ref="I59:J59"/>
    <mergeCell ref="L59:M59"/>
    <mergeCell ref="I62:K62"/>
    <mergeCell ref="L62:N62"/>
    <mergeCell ref="I63:K63"/>
    <mergeCell ref="L63:N63"/>
    <mergeCell ref="L39:M39"/>
    <mergeCell ref="N41:N42"/>
    <mergeCell ref="N43:N44"/>
    <mergeCell ref="K43:K44"/>
    <mergeCell ref="K45:K46"/>
    <mergeCell ref="H45:H46"/>
    <mergeCell ref="H47:H48"/>
    <mergeCell ref="N45:N46"/>
    <mergeCell ref="N47:N48"/>
    <mergeCell ref="K47:K48"/>
    <mergeCell ref="F63:H63"/>
    <mergeCell ref="D65:L65"/>
    <mergeCell ref="D80:N80"/>
    <mergeCell ref="B12:E12"/>
    <mergeCell ref="F12:H12"/>
    <mergeCell ref="B13:E13"/>
    <mergeCell ref="F13:H13"/>
    <mergeCell ref="B14:E14"/>
    <mergeCell ref="F14:H14"/>
    <mergeCell ref="B15:E15"/>
    <mergeCell ref="F15:H15"/>
    <mergeCell ref="B16:E16"/>
    <mergeCell ref="F16:H16"/>
    <mergeCell ref="B17:E17"/>
    <mergeCell ref="F17:H17"/>
    <mergeCell ref="B18:B21"/>
    <mergeCell ref="C18:E18"/>
    <mergeCell ref="F18:H18"/>
    <mergeCell ref="C19:E19"/>
    <mergeCell ref="F19:H19"/>
    <mergeCell ref="C20:E20"/>
    <mergeCell ref="F20:H20"/>
    <mergeCell ref="C21:E21"/>
    <mergeCell ref="F21:H21"/>
    <mergeCell ref="B9:L9"/>
    <mergeCell ref="B10:L10"/>
    <mergeCell ref="L29:N29"/>
    <mergeCell ref="B30:E30"/>
    <mergeCell ref="F30:H30"/>
    <mergeCell ref="I30:K30"/>
    <mergeCell ref="L30:N30"/>
    <mergeCell ref="B31:E31"/>
    <mergeCell ref="F31:H31"/>
    <mergeCell ref="I31:K31"/>
    <mergeCell ref="L31:N31"/>
    <mergeCell ref="B22:C23"/>
    <mergeCell ref="D22:E22"/>
    <mergeCell ref="D23:E23"/>
    <mergeCell ref="F22:G22"/>
    <mergeCell ref="F23:G23"/>
    <mergeCell ref="B24:C25"/>
    <mergeCell ref="D24:E24"/>
    <mergeCell ref="D25:E25"/>
    <mergeCell ref="F24:G24"/>
    <mergeCell ref="F25:G25"/>
    <mergeCell ref="B32:B34"/>
    <mergeCell ref="C32:E32"/>
    <mergeCell ref="C33:E33"/>
    <mergeCell ref="F32:H32"/>
    <mergeCell ref="I32:K32"/>
    <mergeCell ref="L32:N32"/>
    <mergeCell ref="F33:H33"/>
    <mergeCell ref="B27:L27"/>
    <mergeCell ref="B29:E29"/>
    <mergeCell ref="F29:H29"/>
    <mergeCell ref="I29:K29"/>
    <mergeCell ref="A2:O2"/>
    <mergeCell ref="A3:O3"/>
    <mergeCell ref="B5:L5"/>
    <mergeCell ref="P5:P37"/>
    <mergeCell ref="B6:L6"/>
    <mergeCell ref="B7:L7"/>
    <mergeCell ref="B8:L8"/>
    <mergeCell ref="M37:N37"/>
    <mergeCell ref="E38:E40"/>
    <mergeCell ref="B35:B37"/>
    <mergeCell ref="C35:E35"/>
    <mergeCell ref="C36:E36"/>
    <mergeCell ref="C37:E37"/>
    <mergeCell ref="B38:B40"/>
    <mergeCell ref="C38:D38"/>
    <mergeCell ref="I33:K33"/>
    <mergeCell ref="L33:N33"/>
    <mergeCell ref="C34:E34"/>
    <mergeCell ref="F34:H34"/>
    <mergeCell ref="I34:K34"/>
    <mergeCell ref="L34:N34"/>
    <mergeCell ref="F35:H35"/>
    <mergeCell ref="I35:K35"/>
    <mergeCell ref="L35:N35"/>
    <mergeCell ref="B41:B42"/>
    <mergeCell ref="B43:B44"/>
    <mergeCell ref="B45:B46"/>
    <mergeCell ref="B47:B48"/>
    <mergeCell ref="B49:B50"/>
    <mergeCell ref="B51:B52"/>
    <mergeCell ref="B53:B54"/>
    <mergeCell ref="B55:B56"/>
    <mergeCell ref="D42:E42"/>
    <mergeCell ref="D43:E43"/>
    <mergeCell ref="D44:E44"/>
    <mergeCell ref="D45:E45"/>
    <mergeCell ref="D46:E46"/>
    <mergeCell ref="D47:E47"/>
    <mergeCell ref="D48:E48"/>
    <mergeCell ref="D49:E49"/>
    <mergeCell ref="B57:C57"/>
    <mergeCell ref="D57:E57"/>
    <mergeCell ref="B58:E58"/>
    <mergeCell ref="B59:E59"/>
    <mergeCell ref="B60:E60"/>
    <mergeCell ref="B61:E61"/>
    <mergeCell ref="B62:E62"/>
    <mergeCell ref="B63:E63"/>
    <mergeCell ref="D50:E50"/>
    <mergeCell ref="D51:E51"/>
    <mergeCell ref="D52:E52"/>
    <mergeCell ref="D53:E53"/>
    <mergeCell ref="D54:E54"/>
    <mergeCell ref="D55:E55"/>
    <mergeCell ref="D56:E56"/>
    <mergeCell ref="F36:H36"/>
    <mergeCell ref="I36:K36"/>
    <mergeCell ref="L36:N36"/>
    <mergeCell ref="N38:N40"/>
    <mergeCell ref="P38:P40"/>
    <mergeCell ref="C39:D39"/>
    <mergeCell ref="C40:D40"/>
    <mergeCell ref="H49:H50"/>
    <mergeCell ref="H51:H52"/>
    <mergeCell ref="D41:E41"/>
    <mergeCell ref="I38:J38"/>
    <mergeCell ref="I39:J39"/>
    <mergeCell ref="H41:H42"/>
    <mergeCell ref="K41:K42"/>
    <mergeCell ref="P41:P56"/>
    <mergeCell ref="H43:H44"/>
    <mergeCell ref="K55:K56"/>
    <mergeCell ref="G37:H37"/>
    <mergeCell ref="J37:K37"/>
    <mergeCell ref="F38:G38"/>
    <mergeCell ref="H38:H40"/>
    <mergeCell ref="K38:K40"/>
    <mergeCell ref="L38:M38"/>
    <mergeCell ref="F39:G39"/>
    <mergeCell ref="F62:H62"/>
    <mergeCell ref="F57:G57"/>
    <mergeCell ref="I57:J57"/>
    <mergeCell ref="L57:M57"/>
    <mergeCell ref="F58:H58"/>
    <mergeCell ref="F59:G59"/>
    <mergeCell ref="F60:H60"/>
    <mergeCell ref="I60:K60"/>
    <mergeCell ref="L60:N60"/>
    <mergeCell ref="F61:H61"/>
    <mergeCell ref="I61:K61"/>
    <mergeCell ref="L61:N61"/>
  </mergeCells>
  <phoneticPr fontId="58"/>
  <dataValidations count="15">
    <dataValidation type="list" allowBlank="1" showErrorMessage="1" sqref="F62 I62 L62" xr:uid="{00000000-0002-0000-0200-000000000000}">
      <formula1>$U$62:$V$62</formula1>
    </dataValidation>
    <dataValidation type="list" allowBlank="1" showErrorMessage="1" sqref="F31 I31 L31" xr:uid="{00000000-0002-0000-0200-000001000000}">
      <formula1>$U$31:$Z$31</formula1>
    </dataValidation>
    <dataValidation type="decimal" operator="greaterThanOrEqual" allowBlank="1" showErrorMessage="1" sqref="F16" xr:uid="{00000000-0002-0000-0200-000002000000}">
      <formula1>0</formula1>
    </dataValidation>
    <dataValidation type="list" allowBlank="1" showErrorMessage="1" sqref="F50:G50 F52:G52 I52:J52 F54:G54 I54:J54 L54:M54 F56:G56 I56:J56 L56:M56" xr:uid="{00000000-0002-0000-0200-000003000000}">
      <formula1>$U$42:$BC$42</formula1>
    </dataValidation>
    <dataValidation type="list" allowBlank="1" showErrorMessage="1" sqref="F60 I60 L60" xr:uid="{00000000-0002-0000-0200-000004000000}">
      <formula1>$U$64:$Y$64</formula1>
    </dataValidation>
    <dataValidation type="list" allowBlank="1" showErrorMessage="1" sqref="F30 I30 L30" xr:uid="{00000000-0002-0000-0200-000005000000}">
      <formula1>$U$30:$AH$30</formula1>
    </dataValidation>
    <dataValidation type="list" allowBlank="1" showErrorMessage="1" sqref="F42:G42 I42:J42 L42:M42 F44:G44 I44:J44 L44:M44 F46:G46 I46:J46 L46:M46 F48:G48 I48:J48 L48:M48 I50:J50 L50:M50 L52:M52" xr:uid="{00000000-0002-0000-0200-000006000000}">
      <formula1>$T$42:$BB$42</formula1>
    </dataValidation>
    <dataValidation type="list" allowBlank="1" showErrorMessage="1" sqref="F61 I61 L61" xr:uid="{00000000-0002-0000-0200-000007000000}">
      <formula1>$U$61:$AP$61</formula1>
    </dataValidation>
    <dataValidation type="list" allowBlank="1" showInputMessage="1" showErrorMessage="1" prompt="もう一度！ - ○か×を選択してください" sqref="H59 K59 N59" xr:uid="{00000000-0002-0000-0200-000008000000}">
      <formula1>$Y$63:$AA$63</formula1>
    </dataValidation>
    <dataValidation type="list" allowBlank="1" showErrorMessage="1" sqref="F64:J64 L64:M64" xr:uid="{00000000-0002-0000-0200-000009000000}">
      <formula1>$V$63:$W$63</formula1>
    </dataValidation>
    <dataValidation type="list" allowBlank="1" showErrorMessage="1" sqref="F12" xr:uid="{00000000-0002-0000-0200-00000A000000}">
      <formula1>$U$12:$W$12</formula1>
    </dataValidation>
    <dataValidation type="list" allowBlank="1" showInputMessage="1" showErrorMessage="1" prompt="もう一度！ - ○か×を選択してください" sqref="H57 K57 N57" xr:uid="{00000000-0002-0000-0200-00000B000000}">
      <formula1>$W$63:$X$63</formula1>
    </dataValidation>
    <dataValidation type="list" allowBlank="1" showErrorMessage="1" sqref="F58 I58 L58" xr:uid="{00000000-0002-0000-0200-00000C000000}">
      <formula1>$T$60:$AN$60</formula1>
    </dataValidation>
    <dataValidation type="list" allowBlank="1" showErrorMessage="1" sqref="F63 I63 L63" xr:uid="{00000000-0002-0000-0200-00000D000000}">
      <formula1>$U$63:$V$63</formula1>
    </dataValidation>
    <dataValidation type="list" allowBlank="1" showErrorMessage="1" sqref="H38 K38 N38" xr:uid="{00000000-0002-0000-0200-00000E000000}">
      <formula1>$U$40:$W$40</formula1>
    </dataValidation>
  </dataValidations>
  <pageMargins left="0.59020397231334776" right="0.59020397231334776" top="0.59020397231334776" bottom="0.59020397231334776" header="0" footer="0"/>
  <pageSetup paperSize="8" scale="60" fitToWidth="0" orientation="portrait" r:id="rId1"/>
  <rowBreaks count="1" manualBreakCount="1">
    <brk id="6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AJ1000"/>
  <sheetViews>
    <sheetView showGridLines="0" view="pageBreakPreview" topLeftCell="A11" zoomScale="93" zoomScaleNormal="100" zoomScaleSheetLayoutView="93" workbookViewId="0">
      <selection activeCell="C7" sqref="C7:S7"/>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439" t="str">
        <f>データシート!A1&amp;"参加申込書"</f>
        <v>令和５年度　第５８回茨城県アンサンブルコンテスト中央地区大会参加申込書</v>
      </c>
      <c r="C1" s="274"/>
      <c r="D1" s="274"/>
      <c r="E1" s="274"/>
      <c r="F1" s="274"/>
      <c r="G1" s="274"/>
      <c r="H1" s="274"/>
      <c r="I1" s="274"/>
      <c r="J1" s="274"/>
      <c r="K1" s="274"/>
      <c r="L1" s="274"/>
      <c r="M1" s="274"/>
      <c r="N1" s="274"/>
      <c r="O1" s="274"/>
      <c r="P1" s="274"/>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440" t="s">
        <v>241</v>
      </c>
      <c r="B3" s="332"/>
      <c r="C3" s="441" t="s">
        <v>242</v>
      </c>
      <c r="D3" s="331"/>
      <c r="E3" s="442" t="s">
        <v>243</v>
      </c>
      <c r="F3" s="331"/>
      <c r="G3" s="332"/>
      <c r="H3" s="441" t="s">
        <v>32</v>
      </c>
      <c r="I3" s="331"/>
      <c r="J3" s="331"/>
      <c r="K3" s="332"/>
      <c r="L3" s="443">
        <f>データシート!B3</f>
        <v>0</v>
      </c>
      <c r="M3" s="331"/>
      <c r="N3" s="331"/>
      <c r="O3" s="53" t="s">
        <v>244</v>
      </c>
      <c r="P3" s="53"/>
      <c r="Q3" s="53"/>
      <c r="R3" s="53"/>
      <c r="S3" s="54"/>
      <c r="T3" s="55"/>
      <c r="U3" s="55"/>
      <c r="V3" s="50"/>
      <c r="W3" s="52"/>
      <c r="X3" s="50"/>
      <c r="Y3" s="50"/>
      <c r="Z3" s="50"/>
      <c r="AA3" s="50"/>
      <c r="AB3" s="50"/>
      <c r="AC3" s="50"/>
      <c r="AD3" s="50"/>
      <c r="AE3" s="50"/>
      <c r="AF3" s="50"/>
      <c r="AG3" s="50"/>
      <c r="AH3" s="50"/>
      <c r="AI3" s="50"/>
      <c r="AJ3" s="50"/>
    </row>
    <row r="4" spans="1:36" ht="2.25" customHeight="1">
      <c r="A4" s="414"/>
      <c r="B4" s="309"/>
      <c r="C4" s="309"/>
      <c r="D4" s="309"/>
      <c r="E4" s="309"/>
      <c r="F4" s="309"/>
      <c r="G4" s="309"/>
      <c r="H4" s="309"/>
      <c r="I4" s="309"/>
      <c r="J4" s="309"/>
      <c r="K4" s="309"/>
      <c r="L4" s="309"/>
      <c r="M4" s="309"/>
      <c r="N4" s="309"/>
      <c r="O4" s="309"/>
      <c r="P4" s="309"/>
      <c r="Q4" s="309"/>
      <c r="R4" s="309"/>
      <c r="S4" s="56"/>
      <c r="T4" s="52"/>
      <c r="U4" s="52"/>
      <c r="V4" s="50"/>
      <c r="W4" s="52"/>
      <c r="X4" s="50"/>
      <c r="Y4" s="50"/>
      <c r="Z4" s="50"/>
      <c r="AA4" s="50"/>
      <c r="AB4" s="50"/>
      <c r="AC4" s="50"/>
      <c r="AD4" s="50"/>
      <c r="AE4" s="50"/>
      <c r="AF4" s="50"/>
      <c r="AG4" s="50"/>
      <c r="AH4" s="50"/>
      <c r="AI4" s="50"/>
      <c r="AJ4" s="50"/>
    </row>
    <row r="5" spans="1:36" ht="19.5" customHeight="1">
      <c r="A5" s="407" t="s">
        <v>38</v>
      </c>
      <c r="B5" s="408"/>
      <c r="C5" s="446">
        <f>データシート!D3</f>
        <v>0</v>
      </c>
      <c r="D5" s="309"/>
      <c r="E5" s="309"/>
      <c r="F5" s="309"/>
      <c r="G5" s="315"/>
      <c r="H5" s="447" t="s">
        <v>245</v>
      </c>
      <c r="I5" s="309"/>
      <c r="J5" s="309"/>
      <c r="K5" s="315"/>
      <c r="L5" s="447" t="s">
        <v>158</v>
      </c>
      <c r="M5" s="315"/>
      <c r="N5" s="448" t="s">
        <v>246</v>
      </c>
      <c r="O5" s="309"/>
      <c r="P5" s="309"/>
      <c r="Q5" s="309"/>
      <c r="R5" s="309"/>
      <c r="S5" s="310"/>
      <c r="T5" s="57"/>
      <c r="U5" s="57"/>
      <c r="V5" s="50"/>
      <c r="W5" s="52"/>
      <c r="X5" s="50"/>
      <c r="Y5" s="50"/>
      <c r="Z5" s="50"/>
      <c r="AA5" s="50"/>
      <c r="AB5" s="50"/>
      <c r="AC5" s="50"/>
      <c r="AD5" s="50"/>
      <c r="AE5" s="50"/>
      <c r="AF5" s="50"/>
      <c r="AG5" s="50"/>
      <c r="AH5" s="50"/>
      <c r="AI5" s="50"/>
      <c r="AJ5" s="50"/>
    </row>
    <row r="6" spans="1:36" ht="45" customHeight="1">
      <c r="A6" s="319"/>
      <c r="B6" s="399"/>
      <c r="C6" s="400">
        <f>データシート!C3</f>
        <v>0</v>
      </c>
      <c r="D6" s="309"/>
      <c r="E6" s="309"/>
      <c r="F6" s="309"/>
      <c r="G6" s="58" t="s">
        <v>247</v>
      </c>
      <c r="H6" s="449">
        <f>データシート!F3</f>
        <v>0</v>
      </c>
      <c r="I6" s="309"/>
      <c r="J6" s="444">
        <f>データシート!G3</f>
        <v>0</v>
      </c>
      <c r="K6" s="315"/>
      <c r="L6" s="445">
        <f>データシート!H3</f>
        <v>0</v>
      </c>
      <c r="M6" s="315"/>
      <c r="N6" s="386">
        <f>データシート!J3</f>
        <v>0</v>
      </c>
      <c r="O6" s="309"/>
      <c r="P6" s="309"/>
      <c r="Q6" s="309"/>
      <c r="R6" s="309"/>
      <c r="S6" s="310"/>
      <c r="T6" s="52"/>
      <c r="U6" s="52"/>
      <c r="V6" s="50"/>
      <c r="W6" s="52"/>
      <c r="X6" s="50"/>
      <c r="Y6" s="50"/>
      <c r="Z6" s="50"/>
      <c r="AA6" s="50"/>
      <c r="AB6" s="50"/>
      <c r="AC6" s="50"/>
      <c r="AD6" s="50"/>
      <c r="AE6" s="50"/>
      <c r="AF6" s="50"/>
      <c r="AG6" s="50"/>
      <c r="AH6" s="50"/>
      <c r="AI6" s="50"/>
      <c r="AJ6" s="50"/>
    </row>
    <row r="7" spans="1:36" ht="19.5" customHeight="1">
      <c r="A7" s="59"/>
      <c r="B7" s="60"/>
      <c r="C7" s="435" t="str">
        <f>IF(データシート!M3=0,"",データシート!M3)</f>
        <v/>
      </c>
      <c r="D7" s="284"/>
      <c r="E7" s="284"/>
      <c r="F7" s="284"/>
      <c r="G7" s="284"/>
      <c r="H7" s="284"/>
      <c r="I7" s="284"/>
      <c r="J7" s="284"/>
      <c r="K7" s="284"/>
      <c r="L7" s="284"/>
      <c r="M7" s="284"/>
      <c r="N7" s="284"/>
      <c r="O7" s="284"/>
      <c r="P7" s="284"/>
      <c r="Q7" s="284"/>
      <c r="R7" s="284"/>
      <c r="S7" s="285"/>
      <c r="T7" s="61"/>
      <c r="U7" s="61"/>
      <c r="V7" s="50"/>
      <c r="W7" s="52"/>
      <c r="X7" s="50"/>
      <c r="Y7" s="50"/>
      <c r="Z7" s="50"/>
      <c r="AA7" s="50"/>
      <c r="AB7" s="50"/>
      <c r="AC7" s="50"/>
      <c r="AD7" s="50"/>
      <c r="AE7" s="50"/>
      <c r="AF7" s="50"/>
      <c r="AG7" s="50"/>
      <c r="AH7" s="50"/>
      <c r="AI7" s="50"/>
      <c r="AJ7" s="50"/>
    </row>
    <row r="8" spans="1:36" ht="45" customHeight="1">
      <c r="A8" s="436" t="s">
        <v>248</v>
      </c>
      <c r="B8" s="389"/>
      <c r="C8" s="437" t="str">
        <f>IF(データシート!L3=0,"",データシート!L3)</f>
        <v/>
      </c>
      <c r="D8" s="287"/>
      <c r="E8" s="287"/>
      <c r="F8" s="287"/>
      <c r="G8" s="287"/>
      <c r="H8" s="287"/>
      <c r="I8" s="287"/>
      <c r="J8" s="287"/>
      <c r="K8" s="287"/>
      <c r="L8" s="287"/>
      <c r="M8" s="287"/>
      <c r="N8" s="287"/>
      <c r="O8" s="287"/>
      <c r="P8" s="287"/>
      <c r="Q8" s="287"/>
      <c r="R8" s="287"/>
      <c r="S8" s="288"/>
      <c r="T8" s="62"/>
      <c r="U8" s="62"/>
      <c r="V8" s="50"/>
      <c r="W8" s="52"/>
      <c r="X8" s="50"/>
      <c r="Y8" s="50"/>
      <c r="Z8" s="50"/>
      <c r="AA8" s="50"/>
      <c r="AB8" s="50"/>
      <c r="AC8" s="50"/>
      <c r="AD8" s="50"/>
      <c r="AE8" s="50"/>
      <c r="AF8" s="50"/>
      <c r="AG8" s="50"/>
      <c r="AH8" s="50"/>
      <c r="AI8" s="50"/>
      <c r="AJ8" s="50"/>
    </row>
    <row r="9" spans="1:36" ht="19.5" customHeight="1">
      <c r="A9" s="63"/>
      <c r="B9" s="64"/>
      <c r="C9" s="438" t="str">
        <f>IF(データシート!N3=0,"",データシート!N3)</f>
        <v/>
      </c>
      <c r="D9" s="342"/>
      <c r="E9" s="342"/>
      <c r="F9" s="342"/>
      <c r="G9" s="342"/>
      <c r="H9" s="342"/>
      <c r="I9" s="342"/>
      <c r="J9" s="342"/>
      <c r="K9" s="342"/>
      <c r="L9" s="342"/>
      <c r="M9" s="342"/>
      <c r="N9" s="342"/>
      <c r="O9" s="342"/>
      <c r="P9" s="342"/>
      <c r="Q9" s="342"/>
      <c r="R9" s="342"/>
      <c r="S9" s="343"/>
      <c r="T9" s="65"/>
      <c r="U9" s="65"/>
      <c r="V9" s="50"/>
      <c r="W9" s="52"/>
      <c r="X9" s="50"/>
      <c r="Y9" s="50"/>
      <c r="Z9" s="50"/>
      <c r="AA9" s="50"/>
      <c r="AB9" s="50"/>
      <c r="AC9" s="50"/>
      <c r="AD9" s="50"/>
      <c r="AE9" s="50"/>
      <c r="AF9" s="50"/>
      <c r="AG9" s="50"/>
      <c r="AH9" s="50"/>
      <c r="AI9" s="50"/>
      <c r="AJ9" s="50"/>
    </row>
    <row r="10" spans="1:36" ht="19.5" customHeight="1">
      <c r="A10" s="407" t="s">
        <v>96</v>
      </c>
      <c r="B10" s="408"/>
      <c r="C10" s="402" t="str">
        <f>IF(データシート!P3=0,"",データシート!P3)</f>
        <v/>
      </c>
      <c r="D10" s="403"/>
      <c r="E10" s="403"/>
      <c r="F10" s="403"/>
      <c r="G10" s="403"/>
      <c r="H10" s="403"/>
      <c r="I10" s="404"/>
      <c r="J10" s="422" t="str">
        <f>IF(データシート!Q3="","",データシート!Q3)</f>
        <v xml:space="preserve"> </v>
      </c>
      <c r="K10" s="403"/>
      <c r="L10" s="403"/>
      <c r="M10" s="403"/>
      <c r="N10" s="403"/>
      <c r="O10" s="403"/>
      <c r="P10" s="403"/>
      <c r="Q10" s="403"/>
      <c r="R10" s="403"/>
      <c r="S10" s="419"/>
      <c r="T10" s="65"/>
      <c r="U10" s="65"/>
      <c r="V10" s="50"/>
      <c r="W10" s="52"/>
      <c r="X10" s="50"/>
      <c r="Y10" s="50"/>
      <c r="Z10" s="50"/>
      <c r="AA10" s="50"/>
      <c r="AB10" s="50"/>
      <c r="AC10" s="50"/>
      <c r="AD10" s="50"/>
      <c r="AE10" s="50"/>
      <c r="AF10" s="50"/>
      <c r="AG10" s="50"/>
      <c r="AH10" s="50"/>
      <c r="AI10" s="50"/>
      <c r="AJ10" s="50"/>
    </row>
    <row r="11" spans="1:36" ht="24.75" customHeight="1">
      <c r="A11" s="319"/>
      <c r="B11" s="399"/>
      <c r="C11" s="405">
        <f>データシート!O3</f>
        <v>0</v>
      </c>
      <c r="D11" s="342"/>
      <c r="E11" s="342"/>
      <c r="F11" s="342"/>
      <c r="G11" s="342"/>
      <c r="H11" s="342"/>
      <c r="I11" s="406"/>
      <c r="J11" s="397"/>
      <c r="K11" s="397"/>
      <c r="L11" s="397"/>
      <c r="M11" s="397"/>
      <c r="N11" s="397"/>
      <c r="O11" s="397"/>
      <c r="P11" s="397"/>
      <c r="Q11" s="397"/>
      <c r="R11" s="397"/>
      <c r="S11" s="420"/>
      <c r="T11" s="65"/>
      <c r="U11" s="65"/>
      <c r="V11" s="50"/>
      <c r="W11" s="52"/>
      <c r="X11" s="50"/>
      <c r="Y11" s="50"/>
      <c r="Z11" s="50"/>
      <c r="AA11" s="50"/>
      <c r="AB11" s="50"/>
      <c r="AC11" s="50"/>
      <c r="AD11" s="50"/>
      <c r="AE11" s="50"/>
      <c r="AF11" s="50"/>
      <c r="AG11" s="50"/>
      <c r="AH11" s="50"/>
      <c r="AI11" s="50"/>
      <c r="AJ11" s="50"/>
    </row>
    <row r="12" spans="1:36" ht="19.5" customHeight="1">
      <c r="A12" s="407" t="s">
        <v>98</v>
      </c>
      <c r="B12" s="408"/>
      <c r="C12" s="409" t="str">
        <f>IF(データシート!S3=0,"",データシート!S3)</f>
        <v>なし</v>
      </c>
      <c r="D12" s="284"/>
      <c r="E12" s="284"/>
      <c r="F12" s="284"/>
      <c r="G12" s="284"/>
      <c r="H12" s="284"/>
      <c r="I12" s="362"/>
      <c r="J12" s="422" t="str">
        <f>IF(データシート!T3="","",データシート!T3)</f>
        <v xml:space="preserve"> </v>
      </c>
      <c r="K12" s="403"/>
      <c r="L12" s="403"/>
      <c r="M12" s="403"/>
      <c r="N12" s="403"/>
      <c r="O12" s="403"/>
      <c r="P12" s="403"/>
      <c r="Q12" s="403"/>
      <c r="R12" s="403"/>
      <c r="S12" s="419"/>
      <c r="T12" s="65"/>
      <c r="U12" s="65"/>
      <c r="V12" s="50"/>
      <c r="W12" s="52"/>
      <c r="X12" s="50"/>
      <c r="Y12" s="50"/>
      <c r="Z12" s="50"/>
      <c r="AA12" s="50"/>
      <c r="AB12" s="50"/>
      <c r="AC12" s="50"/>
      <c r="AD12" s="50"/>
      <c r="AE12" s="50"/>
      <c r="AF12" s="50"/>
      <c r="AG12" s="50"/>
      <c r="AH12" s="50"/>
      <c r="AI12" s="50"/>
      <c r="AJ12" s="50"/>
    </row>
    <row r="13" spans="1:36" ht="24.75" customHeight="1">
      <c r="A13" s="319"/>
      <c r="B13" s="399"/>
      <c r="C13" s="410" t="str">
        <f>IF(データシート!R3=0,"",データシート!R3)</f>
        <v>なし</v>
      </c>
      <c r="D13" s="397"/>
      <c r="E13" s="397"/>
      <c r="F13" s="397"/>
      <c r="G13" s="397"/>
      <c r="H13" s="397"/>
      <c r="I13" s="411"/>
      <c r="J13" s="397"/>
      <c r="K13" s="397"/>
      <c r="L13" s="397"/>
      <c r="M13" s="397"/>
      <c r="N13" s="397"/>
      <c r="O13" s="397"/>
      <c r="P13" s="397"/>
      <c r="Q13" s="397"/>
      <c r="R13" s="397"/>
      <c r="S13" s="420"/>
      <c r="T13" s="65"/>
      <c r="U13" s="65"/>
      <c r="V13" s="50"/>
      <c r="W13" s="52"/>
      <c r="X13" s="50"/>
      <c r="Y13" s="50"/>
      <c r="Z13" s="50"/>
      <c r="AA13" s="50"/>
      <c r="AB13" s="50"/>
      <c r="AC13" s="50"/>
      <c r="AD13" s="50"/>
      <c r="AE13" s="50"/>
      <c r="AF13" s="50"/>
      <c r="AG13" s="50"/>
      <c r="AH13" s="50"/>
      <c r="AI13" s="50"/>
      <c r="AJ13" s="50"/>
    </row>
    <row r="14" spans="1:36" ht="30" customHeight="1">
      <c r="A14" s="432" t="s">
        <v>249</v>
      </c>
      <c r="B14" s="408"/>
      <c r="C14" s="66" t="str">
        <f>IF(データシート!V3="","",データシート!V3)</f>
        <v xml:space="preserve">  </v>
      </c>
      <c r="D14" s="67" t="str">
        <f>IF(データシート!U3="","",データシート!U3)</f>
        <v>/</v>
      </c>
      <c r="E14" s="67"/>
      <c r="F14" s="413" t="str">
        <f>IF(データシート!X3="","",データシート!X3)</f>
        <v xml:space="preserve">  </v>
      </c>
      <c r="G14" s="309"/>
      <c r="H14" s="67" t="str">
        <f>IF(データシート!W3="","",データシート!W3)</f>
        <v>/</v>
      </c>
      <c r="I14" s="67"/>
      <c r="J14" s="413" t="str">
        <f>IF(データシート!Z3="","",データシート!Z3)</f>
        <v xml:space="preserve">  </v>
      </c>
      <c r="K14" s="309"/>
      <c r="L14" s="67" t="str">
        <f>IF(データシート!Y3="","",データシート!Y3)</f>
        <v>/</v>
      </c>
      <c r="M14" s="67"/>
      <c r="N14" s="413" t="str">
        <f>IF(データシート!AB3="","",データシート!AB3)</f>
        <v xml:space="preserve">  </v>
      </c>
      <c r="O14" s="309"/>
      <c r="P14" s="431" t="str">
        <f>IF(データシート!AA3="","",データシート!AA3)</f>
        <v>/</v>
      </c>
      <c r="Q14" s="309"/>
      <c r="R14" s="315"/>
      <c r="S14" s="69"/>
      <c r="T14" s="70"/>
      <c r="U14" s="70"/>
      <c r="V14" s="50"/>
      <c r="W14" s="52"/>
      <c r="X14" s="50"/>
      <c r="Y14" s="50"/>
      <c r="Z14" s="50"/>
      <c r="AA14" s="50"/>
      <c r="AB14" s="50"/>
      <c r="AC14" s="50"/>
      <c r="AD14" s="50"/>
      <c r="AE14" s="50"/>
      <c r="AF14" s="50"/>
      <c r="AG14" s="50"/>
      <c r="AH14" s="50"/>
      <c r="AI14" s="50"/>
      <c r="AJ14" s="50"/>
    </row>
    <row r="15" spans="1:36" ht="30" customHeight="1">
      <c r="A15" s="319"/>
      <c r="B15" s="399"/>
      <c r="C15" s="66" t="str">
        <f>IF(データシート!AD3="","",データシート!AD3)</f>
        <v xml:space="preserve">  </v>
      </c>
      <c r="D15" s="67" t="str">
        <f>IF(データシート!AC3="","",データシート!AC3)</f>
        <v>/</v>
      </c>
      <c r="E15" s="68"/>
      <c r="F15" s="413" t="str">
        <f>IF(データシート!AF3="","",データシート!AF3)</f>
        <v xml:space="preserve">  </v>
      </c>
      <c r="G15" s="309"/>
      <c r="H15" s="67" t="str">
        <f>IF(データシート!AE3="","",データシート!AE3)</f>
        <v>/</v>
      </c>
      <c r="I15" s="68"/>
      <c r="J15" s="413" t="str">
        <f>IF(データシート!AH3="","",データシート!AH3)</f>
        <v xml:space="preserve">  </v>
      </c>
      <c r="K15" s="309"/>
      <c r="L15" s="67" t="str">
        <f>IF(データシート!AG3="","",データシート!AG3)</f>
        <v>/</v>
      </c>
      <c r="M15" s="68"/>
      <c r="N15" s="413" t="str">
        <f>IF(データシート!AJ3="","",データシート!AJ3)</f>
        <v xml:space="preserve">  </v>
      </c>
      <c r="O15" s="309"/>
      <c r="P15" s="431" t="str">
        <f>IF(データシート!AI3="","",データシート!AI3)</f>
        <v>/</v>
      </c>
      <c r="Q15" s="309"/>
      <c r="R15" s="315"/>
      <c r="S15" s="69"/>
      <c r="T15" s="70"/>
      <c r="U15" s="70"/>
      <c r="V15" s="50"/>
      <c r="W15" s="71">
        <v>1</v>
      </c>
      <c r="X15" s="72" t="s">
        <v>168</v>
      </c>
      <c r="Y15" s="50"/>
      <c r="Z15" s="50"/>
      <c r="AA15" s="50"/>
      <c r="AB15" s="50"/>
      <c r="AC15" s="50"/>
      <c r="AD15" s="50"/>
      <c r="AE15" s="50"/>
      <c r="AF15" s="50"/>
      <c r="AG15" s="50"/>
      <c r="AH15" s="50"/>
      <c r="AI15" s="50"/>
      <c r="AJ15" s="50"/>
    </row>
    <row r="16" spans="1:36" ht="30" customHeight="1">
      <c r="A16" s="433" t="s">
        <v>250</v>
      </c>
      <c r="B16" s="403"/>
      <c r="C16" s="423" t="str">
        <f>IF(データシート!AK3="","",データシート!AK3)</f>
        <v/>
      </c>
      <c r="D16" s="424"/>
      <c r="E16" s="424"/>
      <c r="F16" s="424"/>
      <c r="G16" s="424"/>
      <c r="H16" s="425"/>
      <c r="I16" s="429" t="str">
        <f>IF(データシート!AL3=0,"",データシート!AL3)</f>
        <v/>
      </c>
      <c r="J16" s="430" t="s">
        <v>154</v>
      </c>
      <c r="K16" s="403"/>
      <c r="L16" s="408"/>
      <c r="M16" s="434">
        <f>IF(データシート!AM3=0,0,データシート!AM3)</f>
        <v>0</v>
      </c>
      <c r="N16" s="403"/>
      <c r="O16" s="403"/>
      <c r="P16" s="403"/>
      <c r="Q16" s="421" t="s">
        <v>251</v>
      </c>
      <c r="R16" s="403"/>
      <c r="S16" s="419"/>
      <c r="T16" s="70"/>
      <c r="U16" s="70"/>
      <c r="V16" s="50"/>
      <c r="W16" s="71">
        <v>2</v>
      </c>
      <c r="X16" s="72" t="s">
        <v>252</v>
      </c>
      <c r="Y16" s="72"/>
      <c r="Z16" s="72"/>
      <c r="AA16" s="72"/>
      <c r="AB16" s="72"/>
      <c r="AC16" s="73"/>
      <c r="AD16" s="73"/>
      <c r="AE16" s="73"/>
      <c r="AF16" s="73"/>
      <c r="AG16" s="73"/>
      <c r="AH16" s="73"/>
      <c r="AI16" s="73"/>
      <c r="AJ16" s="73"/>
    </row>
    <row r="17" spans="1:36" ht="30" customHeight="1">
      <c r="A17" s="319"/>
      <c r="B17" s="397"/>
      <c r="C17" s="426"/>
      <c r="D17" s="427"/>
      <c r="E17" s="427"/>
      <c r="F17" s="427"/>
      <c r="G17" s="427"/>
      <c r="H17" s="428"/>
      <c r="I17" s="395"/>
      <c r="J17" s="418"/>
      <c r="K17" s="397"/>
      <c r="L17" s="399"/>
      <c r="M17" s="418"/>
      <c r="N17" s="397"/>
      <c r="O17" s="397"/>
      <c r="P17" s="397"/>
      <c r="Q17" s="397"/>
      <c r="R17" s="397"/>
      <c r="S17" s="420"/>
      <c r="T17" s="70"/>
      <c r="U17" s="70"/>
      <c r="V17" s="50"/>
      <c r="W17" s="71">
        <v>3</v>
      </c>
      <c r="X17" s="72" t="s">
        <v>171</v>
      </c>
      <c r="Y17" s="72"/>
      <c r="Z17" s="72"/>
      <c r="AA17" s="72"/>
      <c r="AB17" s="72"/>
      <c r="AC17" s="73"/>
      <c r="AD17" s="73"/>
      <c r="AE17" s="73"/>
      <c r="AF17" s="73"/>
      <c r="AG17" s="73"/>
      <c r="AH17" s="73"/>
      <c r="AI17" s="73"/>
      <c r="AJ17" s="73"/>
    </row>
    <row r="18" spans="1:36" ht="30" customHeight="1">
      <c r="A18" s="390" t="s">
        <v>253</v>
      </c>
      <c r="B18" s="315"/>
      <c r="C18" s="74" t="str">
        <f>IF(データシート!AO3=0,"",データシート!AO3)</f>
        <v/>
      </c>
      <c r="D18" s="400" t="str">
        <f>IF(データシート!AN3=0,"",データシート!AN3)</f>
        <v/>
      </c>
      <c r="E18" s="309"/>
      <c r="F18" s="309"/>
      <c r="G18" s="309"/>
      <c r="H18" s="309"/>
      <c r="I18" s="309"/>
      <c r="J18" s="315"/>
      <c r="K18" s="385" t="s">
        <v>159</v>
      </c>
      <c r="L18" s="315"/>
      <c r="M18" s="387">
        <f>データシート!I3</f>
        <v>0</v>
      </c>
      <c r="N18" s="309"/>
      <c r="O18" s="309"/>
      <c r="P18" s="309"/>
      <c r="Q18" s="309"/>
      <c r="R18" s="309"/>
      <c r="S18" s="310"/>
      <c r="T18" s="70"/>
      <c r="U18" s="70"/>
      <c r="V18" s="50"/>
      <c r="W18" s="71">
        <v>4</v>
      </c>
      <c r="X18" s="72" t="s">
        <v>172</v>
      </c>
      <c r="Y18" s="72"/>
      <c r="Z18" s="72"/>
      <c r="AA18" s="72"/>
      <c r="AB18" s="72"/>
      <c r="AC18" s="73"/>
      <c r="AD18" s="73"/>
      <c r="AE18" s="73"/>
      <c r="AF18" s="73"/>
      <c r="AG18" s="73"/>
      <c r="AH18" s="73"/>
      <c r="AI18" s="73"/>
      <c r="AJ18" s="73"/>
    </row>
    <row r="19" spans="1:36" ht="30" customHeight="1">
      <c r="A19" s="391" t="s">
        <v>156</v>
      </c>
      <c r="B19" s="315"/>
      <c r="C19" s="74" t="str">
        <f>IF(データシート!AP3=0,"",データシート!AP3)</f>
        <v/>
      </c>
      <c r="D19" s="415" t="e">
        <f>VLOOKUP(C19,$W$15:$X$19,2,FALSE)</f>
        <v>#N/A</v>
      </c>
      <c r="E19" s="309"/>
      <c r="F19" s="309"/>
      <c r="G19" s="309"/>
      <c r="H19" s="309"/>
      <c r="I19" s="309"/>
      <c r="J19" s="309"/>
      <c r="K19" s="309"/>
      <c r="L19" s="309"/>
      <c r="M19" s="309"/>
      <c r="N19" s="309"/>
      <c r="O19" s="309"/>
      <c r="P19" s="309"/>
      <c r="Q19" s="309"/>
      <c r="R19" s="309"/>
      <c r="S19" s="310"/>
      <c r="T19" s="70"/>
      <c r="U19" s="70"/>
      <c r="V19" s="50"/>
      <c r="W19" s="71">
        <v>5</v>
      </c>
      <c r="X19" s="72" t="s">
        <v>173</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392" t="s">
        <v>254</v>
      </c>
      <c r="B21" s="393" t="s">
        <v>50</v>
      </c>
      <c r="C21" s="77" t="s">
        <v>255</v>
      </c>
      <c r="D21" s="416">
        <f>データシート!AT3</f>
        <v>0</v>
      </c>
      <c r="E21" s="403"/>
      <c r="F21" s="403"/>
      <c r="G21" s="78"/>
      <c r="H21" s="78"/>
      <c r="I21" s="78"/>
      <c r="J21" s="78"/>
      <c r="K21" s="79"/>
      <c r="L21" s="417" t="s">
        <v>256</v>
      </c>
      <c r="M21" s="408"/>
      <c r="N21" s="417">
        <f>データシート!AR3</f>
        <v>0</v>
      </c>
      <c r="O21" s="403"/>
      <c r="P21" s="403"/>
      <c r="Q21" s="403"/>
      <c r="R21" s="403"/>
      <c r="S21" s="419"/>
      <c r="T21" s="80"/>
      <c r="U21" s="80"/>
      <c r="V21" s="50"/>
      <c r="W21" s="52"/>
      <c r="X21" s="50"/>
      <c r="Y21" s="50"/>
      <c r="Z21" s="50"/>
      <c r="AA21" s="50"/>
      <c r="AB21" s="50"/>
      <c r="AC21" s="50"/>
      <c r="AD21" s="50"/>
      <c r="AE21" s="50"/>
      <c r="AF21" s="50"/>
      <c r="AG21" s="50"/>
      <c r="AH21" s="50"/>
      <c r="AI21" s="50"/>
      <c r="AJ21" s="50"/>
    </row>
    <row r="22" spans="1:36" ht="19.5" customHeight="1">
      <c r="A22" s="281"/>
      <c r="B22" s="394"/>
      <c r="C22" s="388">
        <f>データシート!AU3</f>
        <v>0</v>
      </c>
      <c r="D22" s="274"/>
      <c r="E22" s="274"/>
      <c r="F22" s="274"/>
      <c r="G22" s="274"/>
      <c r="H22" s="274"/>
      <c r="I22" s="274"/>
      <c r="J22" s="274"/>
      <c r="K22" s="389"/>
      <c r="L22" s="418"/>
      <c r="M22" s="399"/>
      <c r="N22" s="418"/>
      <c r="O22" s="397"/>
      <c r="P22" s="397"/>
      <c r="Q22" s="397"/>
      <c r="R22" s="397"/>
      <c r="S22" s="420"/>
      <c r="T22" s="80"/>
      <c r="U22" s="80"/>
      <c r="V22" s="50"/>
      <c r="W22" s="52"/>
      <c r="X22" s="50"/>
      <c r="Y22" s="50"/>
      <c r="Z22" s="50"/>
      <c r="AA22" s="50"/>
      <c r="AB22" s="50"/>
      <c r="AC22" s="50"/>
      <c r="AD22" s="50"/>
      <c r="AE22" s="50"/>
      <c r="AF22" s="50"/>
      <c r="AG22" s="50"/>
      <c r="AH22" s="50"/>
      <c r="AI22" s="50"/>
      <c r="AJ22" s="50"/>
    </row>
    <row r="23" spans="1:36" ht="39.75" customHeight="1">
      <c r="A23" s="81" t="s">
        <v>257</v>
      </c>
      <c r="B23" s="395"/>
      <c r="C23" s="396" t="s">
        <v>52</v>
      </c>
      <c r="D23" s="397"/>
      <c r="E23" s="397"/>
      <c r="F23" s="398">
        <f>データシート!AV3</f>
        <v>0</v>
      </c>
      <c r="G23" s="397"/>
      <c r="H23" s="397"/>
      <c r="I23" s="397"/>
      <c r="J23" s="397"/>
      <c r="K23" s="399"/>
      <c r="L23" s="386" t="s">
        <v>258</v>
      </c>
      <c r="M23" s="315"/>
      <c r="N23" s="386">
        <f>データシート!AS3</f>
        <v>0</v>
      </c>
      <c r="O23" s="309"/>
      <c r="P23" s="309"/>
      <c r="Q23" s="309"/>
      <c r="R23" s="309"/>
      <c r="S23" s="310"/>
      <c r="T23" s="80"/>
      <c r="U23" s="80"/>
      <c r="V23" s="50"/>
      <c r="W23" s="52"/>
      <c r="X23" s="50"/>
      <c r="Y23" s="50"/>
      <c r="Z23" s="50"/>
      <c r="AA23" s="50"/>
      <c r="AB23" s="50"/>
      <c r="AC23" s="50"/>
      <c r="AD23" s="50"/>
      <c r="AE23" s="50"/>
      <c r="AF23" s="50"/>
      <c r="AG23" s="50"/>
      <c r="AH23" s="50"/>
      <c r="AI23" s="50"/>
      <c r="AJ23" s="50"/>
    </row>
    <row r="24" spans="1:36" ht="2.25" customHeight="1">
      <c r="A24" s="414"/>
      <c r="B24" s="309"/>
      <c r="C24" s="309"/>
      <c r="D24" s="309"/>
      <c r="E24" s="309"/>
      <c r="F24" s="309"/>
      <c r="G24" s="309"/>
      <c r="H24" s="309"/>
      <c r="I24" s="309"/>
      <c r="J24" s="309"/>
      <c r="K24" s="309"/>
      <c r="L24" s="309"/>
      <c r="M24" s="309"/>
      <c r="N24" s="309"/>
      <c r="O24" s="309"/>
      <c r="P24" s="309"/>
      <c r="Q24" s="309"/>
      <c r="R24" s="309"/>
      <c r="S24" s="56"/>
      <c r="T24" s="52"/>
      <c r="U24" s="52"/>
      <c r="V24" s="50"/>
      <c r="W24" s="52"/>
      <c r="X24" s="50"/>
      <c r="Y24" s="50"/>
      <c r="Z24" s="50"/>
      <c r="AA24" s="50"/>
      <c r="AB24" s="50"/>
      <c r="AC24" s="50"/>
      <c r="AD24" s="50"/>
      <c r="AE24" s="50"/>
      <c r="AF24" s="50"/>
      <c r="AG24" s="50"/>
      <c r="AH24" s="50"/>
      <c r="AI24" s="50"/>
      <c r="AJ24" s="50"/>
    </row>
    <row r="25" spans="1:36" ht="18.75" customHeight="1">
      <c r="A25" s="82" t="s">
        <v>259</v>
      </c>
      <c r="B25" s="83"/>
      <c r="C25" s="84"/>
      <c r="D25" s="83"/>
      <c r="E25" s="85"/>
      <c r="F25" s="86"/>
      <c r="G25" s="86"/>
      <c r="H25" s="87"/>
      <c r="I25" s="87"/>
      <c r="J25" s="86"/>
      <c r="K25" s="86"/>
      <c r="L25" s="412" t="s">
        <v>354</v>
      </c>
      <c r="M25" s="403"/>
      <c r="N25" s="88"/>
      <c r="O25" s="89" t="s">
        <v>260</v>
      </c>
      <c r="P25" s="90"/>
      <c r="Q25" s="91" t="s">
        <v>261</v>
      </c>
      <c r="R25" s="92"/>
      <c r="S25" s="93"/>
      <c r="T25" s="94"/>
      <c r="U25" s="94"/>
      <c r="V25" s="95" t="s">
        <v>262</v>
      </c>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02" t="s">
        <v>263</v>
      </c>
      <c r="B28" s="103"/>
      <c r="C28" s="103"/>
      <c r="D28" s="103"/>
      <c r="E28" s="104" t="s">
        <v>264</v>
      </c>
      <c r="F28" s="103"/>
      <c r="G28" s="103"/>
      <c r="H28" s="103"/>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02" t="s">
        <v>265</v>
      </c>
      <c r="B29" s="85"/>
      <c r="C29" s="85"/>
      <c r="D29" s="85"/>
      <c r="E29" s="104" t="s">
        <v>266</v>
      </c>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85"/>
      <c r="J31" s="401"/>
      <c r="K31" s="274"/>
      <c r="L31" s="274"/>
      <c r="M31" s="274"/>
      <c r="N31" s="274"/>
      <c r="O31" s="274"/>
      <c r="P31" s="80"/>
      <c r="Q31" s="80"/>
      <c r="R31" s="80"/>
      <c r="S31" s="101"/>
      <c r="T31" s="52"/>
      <c r="U31" s="52"/>
      <c r="V31" s="95" t="s">
        <v>346</v>
      </c>
      <c r="W31" s="52"/>
      <c r="X31" s="50"/>
      <c r="Y31" s="50"/>
      <c r="Z31" s="50"/>
      <c r="AA31" s="50"/>
      <c r="AB31" s="50"/>
      <c r="AC31" s="50"/>
      <c r="AD31" s="50"/>
      <c r="AE31" s="50"/>
      <c r="AF31" s="50"/>
      <c r="AG31" s="50"/>
      <c r="AH31" s="50"/>
      <c r="AI31" s="50"/>
      <c r="AJ31" s="50"/>
    </row>
    <row r="32" spans="1:36" ht="18.75" customHeight="1">
      <c r="A32" s="96"/>
      <c r="B32" s="86"/>
      <c r="C32" s="86"/>
      <c r="D32" s="379" t="s">
        <v>268</v>
      </c>
      <c r="E32" s="274"/>
      <c r="F32" s="274"/>
      <c r="G32" s="274"/>
      <c r="H32" s="274"/>
      <c r="I32" s="105"/>
      <c r="J32" s="380"/>
      <c r="K32" s="274"/>
      <c r="L32" s="274"/>
      <c r="M32" s="274"/>
      <c r="N32" s="274"/>
      <c r="O32" s="274"/>
      <c r="P32" s="381"/>
      <c r="Q32" s="106" t="s">
        <v>269</v>
      </c>
      <c r="R32" s="107"/>
      <c r="S32" s="101"/>
      <c r="T32" s="52"/>
      <c r="U32" s="108"/>
      <c r="V32" s="382" t="s">
        <v>270</v>
      </c>
      <c r="W32" s="274"/>
      <c r="X32" s="274"/>
      <c r="Y32" s="274"/>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75" customHeight="1">
      <c r="A35" s="383" t="s">
        <v>271</v>
      </c>
      <c r="B35" s="384"/>
      <c r="C35" s="384"/>
      <c r="D35" s="384"/>
      <c r="E35" s="384"/>
      <c r="F35" s="384"/>
      <c r="G35" s="384"/>
      <c r="H35" s="384"/>
      <c r="I35" s="384"/>
      <c r="J35" s="384"/>
      <c r="K35" s="384"/>
      <c r="L35" s="384"/>
      <c r="M35" s="384"/>
      <c r="N35" s="384"/>
      <c r="O35" s="384"/>
      <c r="P35" s="384"/>
      <c r="Q35" s="384"/>
      <c r="R35" s="384"/>
      <c r="S35" s="384"/>
      <c r="T35" s="50"/>
      <c r="U35" s="50"/>
      <c r="V35" s="50"/>
      <c r="W35" s="52"/>
      <c r="X35" s="50"/>
      <c r="Y35" s="50"/>
      <c r="Z35" s="50"/>
      <c r="AA35" s="50"/>
      <c r="AB35" s="50"/>
      <c r="AC35" s="50"/>
      <c r="AD35" s="50"/>
      <c r="AE35" s="50"/>
      <c r="AF35" s="50"/>
      <c r="AG35" s="50"/>
      <c r="AH35" s="50"/>
      <c r="AI35" s="50"/>
      <c r="AJ35" s="50"/>
    </row>
    <row r="36" spans="1:36" ht="12" customHeight="1">
      <c r="A36" s="274"/>
      <c r="B36" s="274"/>
      <c r="C36" s="274"/>
      <c r="D36" s="274"/>
      <c r="E36" s="274"/>
      <c r="F36" s="274"/>
      <c r="G36" s="274"/>
      <c r="H36" s="274"/>
      <c r="I36" s="274"/>
      <c r="J36" s="274"/>
      <c r="K36" s="274"/>
      <c r="L36" s="274"/>
      <c r="M36" s="274"/>
      <c r="N36" s="274"/>
      <c r="O36" s="274"/>
      <c r="P36" s="274"/>
      <c r="Q36" s="274"/>
      <c r="R36" s="274"/>
      <c r="S36" s="274"/>
      <c r="T36" s="50"/>
      <c r="U36" s="50"/>
      <c r="V36" s="50"/>
      <c r="W36" s="52"/>
      <c r="X36" s="50"/>
      <c r="Y36" s="50"/>
      <c r="Z36" s="50"/>
      <c r="AA36" s="50"/>
      <c r="AB36" s="50"/>
      <c r="AC36" s="50"/>
      <c r="AD36" s="50"/>
      <c r="AE36" s="50"/>
      <c r="AF36" s="50"/>
      <c r="AG36" s="50"/>
      <c r="AH36" s="50"/>
      <c r="AI36" s="50"/>
      <c r="AJ36" s="50"/>
    </row>
    <row r="37" spans="1:36" ht="12" customHeight="1">
      <c r="A37" s="274"/>
      <c r="B37" s="274"/>
      <c r="C37" s="274"/>
      <c r="D37" s="274"/>
      <c r="E37" s="274"/>
      <c r="F37" s="274"/>
      <c r="G37" s="274"/>
      <c r="H37" s="274"/>
      <c r="I37" s="274"/>
      <c r="J37" s="274"/>
      <c r="K37" s="274"/>
      <c r="L37" s="274"/>
      <c r="M37" s="274"/>
      <c r="N37" s="274"/>
      <c r="O37" s="274"/>
      <c r="P37" s="274"/>
      <c r="Q37" s="274"/>
      <c r="R37" s="274"/>
      <c r="S37" s="274"/>
      <c r="T37" s="50"/>
      <c r="U37" s="50"/>
      <c r="V37" s="50"/>
      <c r="W37" s="52"/>
      <c r="X37" s="50"/>
      <c r="Y37" s="50"/>
      <c r="Z37" s="50"/>
      <c r="AA37" s="50"/>
      <c r="AB37" s="50"/>
      <c r="AC37" s="50"/>
      <c r="AD37" s="50"/>
      <c r="AE37" s="50"/>
      <c r="AF37" s="50"/>
      <c r="AG37" s="50"/>
      <c r="AH37" s="50"/>
      <c r="AI37" s="50"/>
      <c r="AJ37" s="50"/>
    </row>
    <row r="38" spans="1:36" ht="12" customHeight="1">
      <c r="A38" s="274"/>
      <c r="B38" s="274"/>
      <c r="C38" s="274"/>
      <c r="D38" s="274"/>
      <c r="E38" s="274"/>
      <c r="F38" s="274"/>
      <c r="G38" s="274"/>
      <c r="H38" s="274"/>
      <c r="I38" s="274"/>
      <c r="J38" s="274"/>
      <c r="K38" s="274"/>
      <c r="L38" s="274"/>
      <c r="M38" s="274"/>
      <c r="N38" s="274"/>
      <c r="O38" s="274"/>
      <c r="P38" s="274"/>
      <c r="Q38" s="274"/>
      <c r="R38" s="274"/>
      <c r="S38" s="274"/>
      <c r="T38" s="50"/>
      <c r="U38" s="50"/>
      <c r="V38" s="50"/>
      <c r="W38" s="52"/>
      <c r="X38" s="50"/>
      <c r="Y38" s="50"/>
      <c r="Z38" s="50"/>
      <c r="AA38" s="50"/>
      <c r="AB38" s="50"/>
      <c r="AC38" s="50"/>
      <c r="AD38" s="50"/>
      <c r="AE38" s="50"/>
      <c r="AF38" s="50"/>
      <c r="AG38" s="50"/>
      <c r="AH38" s="50"/>
      <c r="AI38" s="50"/>
      <c r="AJ38" s="50"/>
    </row>
    <row r="39" spans="1:36" ht="12" customHeight="1">
      <c r="A39" s="274"/>
      <c r="B39" s="274"/>
      <c r="C39" s="274"/>
      <c r="D39" s="274"/>
      <c r="E39" s="274"/>
      <c r="F39" s="274"/>
      <c r="G39" s="274"/>
      <c r="H39" s="274"/>
      <c r="I39" s="274"/>
      <c r="J39" s="274"/>
      <c r="K39" s="274"/>
      <c r="L39" s="274"/>
      <c r="M39" s="274"/>
      <c r="N39" s="274"/>
      <c r="O39" s="274"/>
      <c r="P39" s="274"/>
      <c r="Q39" s="274"/>
      <c r="R39" s="274"/>
      <c r="S39" s="274"/>
      <c r="T39" s="50"/>
      <c r="U39" s="50"/>
      <c r="V39" s="50"/>
      <c r="W39" s="52"/>
      <c r="X39" s="50"/>
      <c r="Y39" s="50"/>
      <c r="Z39" s="50"/>
      <c r="AA39" s="50"/>
      <c r="AB39" s="50"/>
      <c r="AC39" s="50"/>
      <c r="AD39" s="50"/>
      <c r="AE39" s="50"/>
      <c r="AF39" s="50"/>
      <c r="AG39" s="50"/>
      <c r="AH39" s="50"/>
      <c r="AI39" s="50"/>
      <c r="AJ39" s="50"/>
    </row>
    <row r="40" spans="1:36" ht="12" customHeight="1">
      <c r="A40" s="274"/>
      <c r="B40" s="274"/>
      <c r="C40" s="274"/>
      <c r="D40" s="274"/>
      <c r="E40" s="274"/>
      <c r="F40" s="274"/>
      <c r="G40" s="274"/>
      <c r="H40" s="274"/>
      <c r="I40" s="274"/>
      <c r="J40" s="274"/>
      <c r="K40" s="274"/>
      <c r="L40" s="274"/>
      <c r="M40" s="274"/>
      <c r="N40" s="274"/>
      <c r="O40" s="274"/>
      <c r="P40" s="274"/>
      <c r="Q40" s="274"/>
      <c r="R40" s="274"/>
      <c r="S40" s="274"/>
      <c r="T40" s="50"/>
      <c r="U40" s="50"/>
      <c r="V40" s="50"/>
      <c r="W40" s="52"/>
      <c r="X40" s="50"/>
      <c r="Y40" s="50"/>
      <c r="Z40" s="50"/>
      <c r="AA40" s="50"/>
      <c r="AB40" s="50"/>
      <c r="AC40" s="50"/>
      <c r="AD40" s="50"/>
      <c r="AE40" s="50"/>
      <c r="AF40" s="50"/>
      <c r="AG40" s="50"/>
      <c r="AH40" s="50"/>
      <c r="AI40" s="50"/>
      <c r="AJ40" s="50"/>
    </row>
    <row r="41" spans="1:36" ht="12" customHeight="1">
      <c r="A41" s="274"/>
      <c r="B41" s="274"/>
      <c r="C41" s="274"/>
      <c r="D41" s="274"/>
      <c r="E41" s="274"/>
      <c r="F41" s="274"/>
      <c r="G41" s="274"/>
      <c r="H41" s="274"/>
      <c r="I41" s="274"/>
      <c r="J41" s="274"/>
      <c r="K41" s="274"/>
      <c r="L41" s="274"/>
      <c r="M41" s="274"/>
      <c r="N41" s="274"/>
      <c r="O41" s="274"/>
      <c r="P41" s="274"/>
      <c r="Q41" s="274"/>
      <c r="R41" s="274"/>
      <c r="S41" s="274"/>
      <c r="T41" s="50"/>
      <c r="U41" s="50"/>
      <c r="V41" s="50"/>
      <c r="W41" s="52"/>
      <c r="X41" s="50"/>
      <c r="Y41" s="50"/>
      <c r="Z41" s="50"/>
      <c r="AA41" s="50"/>
      <c r="AB41" s="50"/>
      <c r="AC41" s="50"/>
      <c r="AD41" s="50"/>
      <c r="AE41" s="50"/>
      <c r="AF41" s="50"/>
      <c r="AG41" s="50"/>
      <c r="AH41" s="50"/>
      <c r="AI41" s="50"/>
      <c r="AJ41" s="50"/>
    </row>
    <row r="42" spans="1:36" ht="9" customHeight="1">
      <c r="A42" s="274"/>
      <c r="B42" s="274"/>
      <c r="C42" s="274"/>
      <c r="D42" s="274"/>
      <c r="E42" s="274"/>
      <c r="F42" s="274"/>
      <c r="G42" s="274"/>
      <c r="H42" s="274"/>
      <c r="I42" s="274"/>
      <c r="J42" s="274"/>
      <c r="K42" s="274"/>
      <c r="L42" s="274"/>
      <c r="M42" s="274"/>
      <c r="N42" s="274"/>
      <c r="O42" s="274"/>
      <c r="P42" s="274"/>
      <c r="Q42" s="274"/>
      <c r="R42" s="274"/>
      <c r="S42" s="274"/>
      <c r="T42" s="50"/>
      <c r="U42" s="50"/>
      <c r="V42" s="50"/>
      <c r="W42" s="52"/>
      <c r="X42" s="50"/>
      <c r="Y42" s="50"/>
      <c r="Z42" s="50"/>
      <c r="AA42" s="50"/>
      <c r="AB42" s="50"/>
      <c r="AC42" s="50"/>
      <c r="AD42" s="50"/>
      <c r="AE42" s="50"/>
      <c r="AF42" s="50"/>
      <c r="AG42" s="50"/>
      <c r="AH42" s="50"/>
      <c r="AI42" s="50"/>
      <c r="AJ42" s="50"/>
    </row>
    <row r="43" spans="1:36" ht="8.25" customHeight="1">
      <c r="A43" s="274"/>
      <c r="B43" s="274"/>
      <c r="C43" s="274"/>
      <c r="D43" s="274"/>
      <c r="E43" s="274"/>
      <c r="F43" s="274"/>
      <c r="G43" s="274"/>
      <c r="H43" s="274"/>
      <c r="I43" s="274"/>
      <c r="J43" s="274"/>
      <c r="K43" s="274"/>
      <c r="L43" s="274"/>
      <c r="M43" s="274"/>
      <c r="N43" s="274"/>
      <c r="O43" s="274"/>
      <c r="P43" s="274"/>
      <c r="Q43" s="274"/>
      <c r="R43" s="274"/>
      <c r="S43" s="274"/>
      <c r="T43" s="50"/>
      <c r="U43" s="50"/>
      <c r="V43" s="50"/>
      <c r="W43" s="52"/>
      <c r="X43" s="50"/>
      <c r="Y43" s="50"/>
      <c r="Z43" s="50"/>
      <c r="AA43" s="50"/>
      <c r="AB43" s="50"/>
      <c r="AC43" s="50"/>
      <c r="AD43" s="50"/>
      <c r="AE43" s="50"/>
      <c r="AF43" s="50"/>
      <c r="AG43" s="50"/>
      <c r="AH43" s="50"/>
      <c r="AI43" s="50"/>
      <c r="AJ43" s="50"/>
    </row>
    <row r="44" spans="1:36" ht="7.5" customHeight="1">
      <c r="A44" s="274"/>
      <c r="B44" s="274"/>
      <c r="C44" s="274"/>
      <c r="D44" s="274"/>
      <c r="E44" s="274"/>
      <c r="F44" s="274"/>
      <c r="G44" s="274"/>
      <c r="H44" s="274"/>
      <c r="I44" s="274"/>
      <c r="J44" s="274"/>
      <c r="K44" s="274"/>
      <c r="L44" s="274"/>
      <c r="M44" s="274"/>
      <c r="N44" s="274"/>
      <c r="O44" s="274"/>
      <c r="P44" s="274"/>
      <c r="Q44" s="274"/>
      <c r="R44" s="274"/>
      <c r="S44" s="274"/>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mergeCells count="67">
    <mergeCell ref="A4:R4"/>
    <mergeCell ref="J6:K6"/>
    <mergeCell ref="L6:M6"/>
    <mergeCell ref="A5:B6"/>
    <mergeCell ref="C5:G5"/>
    <mergeCell ref="H5:K5"/>
    <mergeCell ref="L5:M5"/>
    <mergeCell ref="N5:S5"/>
    <mergeCell ref="C6:F6"/>
    <mergeCell ref="H6:I6"/>
    <mergeCell ref="N6:S6"/>
    <mergeCell ref="B1:P1"/>
    <mergeCell ref="A3:B3"/>
    <mergeCell ref="C3:D3"/>
    <mergeCell ref="E3:G3"/>
    <mergeCell ref="H3:K3"/>
    <mergeCell ref="L3:N3"/>
    <mergeCell ref="C7:S7"/>
    <mergeCell ref="A8:B8"/>
    <mergeCell ref="C8:S8"/>
    <mergeCell ref="C9:S9"/>
    <mergeCell ref="A10:B11"/>
    <mergeCell ref="J10:S11"/>
    <mergeCell ref="J12:S13"/>
    <mergeCell ref="F14:G14"/>
    <mergeCell ref="F15:G15"/>
    <mergeCell ref="C16:H17"/>
    <mergeCell ref="I16:I17"/>
    <mergeCell ref="J16:L17"/>
    <mergeCell ref="N14:O14"/>
    <mergeCell ref="P14:R14"/>
    <mergeCell ref="P15:R15"/>
    <mergeCell ref="J14:K14"/>
    <mergeCell ref="J15:K15"/>
    <mergeCell ref="M16:P17"/>
    <mergeCell ref="L25:M25"/>
    <mergeCell ref="N15:O15"/>
    <mergeCell ref="N23:S23"/>
    <mergeCell ref="A24:R24"/>
    <mergeCell ref="D19:S19"/>
    <mergeCell ref="D21:F21"/>
    <mergeCell ref="L21:M22"/>
    <mergeCell ref="N21:S22"/>
    <mergeCell ref="Q16:S17"/>
    <mergeCell ref="A14:B15"/>
    <mergeCell ref="A16:B17"/>
    <mergeCell ref="C10:I10"/>
    <mergeCell ref="C11:I11"/>
    <mergeCell ref="A12:B13"/>
    <mergeCell ref="C12:I12"/>
    <mergeCell ref="C13:I13"/>
    <mergeCell ref="D32:H32"/>
    <mergeCell ref="J32:P32"/>
    <mergeCell ref="V32:Y32"/>
    <mergeCell ref="A35:S44"/>
    <mergeCell ref="K18:L18"/>
    <mergeCell ref="L23:M23"/>
    <mergeCell ref="M18:S18"/>
    <mergeCell ref="C22:K22"/>
    <mergeCell ref="A18:B18"/>
    <mergeCell ref="A19:B19"/>
    <mergeCell ref="A21:A22"/>
    <mergeCell ref="B21:B23"/>
    <mergeCell ref="C23:E23"/>
    <mergeCell ref="F23:K23"/>
    <mergeCell ref="D18:J18"/>
    <mergeCell ref="J31:O31"/>
  </mergeCells>
  <phoneticPr fontId="58"/>
  <printOptions horizontalCentered="1" verticalCentered="1"/>
  <pageMargins left="0.39370078740157483" right="0.39370078740157483" top="0.59020397231334776" bottom="0.59020397231334776" header="0" footer="0"/>
  <pageSetup paperSize="9" scale="94" orientation="portrait" r:id="rId1"/>
  <colBreaks count="1" manualBreakCount="1">
    <brk id="1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AJ1000"/>
  <sheetViews>
    <sheetView showGridLines="0" view="pageBreakPreview" zoomScale="82" zoomScaleNormal="100" zoomScaleSheetLayoutView="82" workbookViewId="0">
      <selection activeCell="C16" sqref="C16:H17"/>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439" t="str">
        <f>データシート!A1&amp;"参加申込書"</f>
        <v>令和５年度　第５８回茨城県アンサンブルコンテスト中央地区大会参加申込書</v>
      </c>
      <c r="C1" s="274"/>
      <c r="D1" s="274"/>
      <c r="E1" s="274"/>
      <c r="F1" s="274"/>
      <c r="G1" s="274"/>
      <c r="H1" s="274"/>
      <c r="I1" s="274"/>
      <c r="J1" s="274"/>
      <c r="K1" s="274"/>
      <c r="L1" s="274"/>
      <c r="M1" s="274"/>
      <c r="N1" s="274"/>
      <c r="O1" s="274"/>
      <c r="P1" s="274"/>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440" t="s">
        <v>241</v>
      </c>
      <c r="B3" s="332"/>
      <c r="C3" s="441" t="s">
        <v>242</v>
      </c>
      <c r="D3" s="331"/>
      <c r="E3" s="442" t="s">
        <v>243</v>
      </c>
      <c r="F3" s="331"/>
      <c r="G3" s="332"/>
      <c r="H3" s="441" t="s">
        <v>32</v>
      </c>
      <c r="I3" s="331"/>
      <c r="J3" s="331"/>
      <c r="K3" s="332"/>
      <c r="L3" s="443">
        <f>データシート!B4</f>
        <v>0</v>
      </c>
      <c r="M3" s="331"/>
      <c r="N3" s="331"/>
      <c r="O3" s="53" t="s">
        <v>244</v>
      </c>
      <c r="P3" s="53"/>
      <c r="Q3" s="53"/>
      <c r="R3" s="53"/>
      <c r="S3" s="54"/>
      <c r="T3" s="55"/>
      <c r="U3" s="55"/>
      <c r="V3" s="50"/>
      <c r="W3" s="52"/>
      <c r="X3" s="50"/>
      <c r="Y3" s="50"/>
      <c r="Z3" s="50"/>
      <c r="AA3" s="50"/>
      <c r="AB3" s="50"/>
      <c r="AC3" s="50"/>
      <c r="AD3" s="50"/>
      <c r="AE3" s="50"/>
      <c r="AF3" s="50"/>
      <c r="AG3" s="50"/>
      <c r="AH3" s="50"/>
      <c r="AI3" s="50"/>
      <c r="AJ3" s="50"/>
    </row>
    <row r="4" spans="1:36" ht="2.25" customHeight="1">
      <c r="A4" s="414"/>
      <c r="B4" s="309"/>
      <c r="C4" s="309"/>
      <c r="D4" s="309"/>
      <c r="E4" s="309"/>
      <c r="F4" s="309"/>
      <c r="G4" s="309"/>
      <c r="H4" s="309"/>
      <c r="I4" s="309"/>
      <c r="J4" s="309"/>
      <c r="K4" s="309"/>
      <c r="L4" s="309"/>
      <c r="M4" s="309"/>
      <c r="N4" s="309"/>
      <c r="O4" s="309"/>
      <c r="P4" s="309"/>
      <c r="Q4" s="309"/>
      <c r="R4" s="309"/>
      <c r="S4" s="56"/>
      <c r="T4" s="52"/>
      <c r="U4" s="52"/>
      <c r="V4" s="50"/>
      <c r="W4" s="52"/>
      <c r="X4" s="50"/>
      <c r="Y4" s="50"/>
      <c r="Z4" s="50"/>
      <c r="AA4" s="50"/>
      <c r="AB4" s="50"/>
      <c r="AC4" s="50"/>
      <c r="AD4" s="50"/>
      <c r="AE4" s="50"/>
      <c r="AF4" s="50"/>
      <c r="AG4" s="50"/>
      <c r="AH4" s="50"/>
      <c r="AI4" s="50"/>
      <c r="AJ4" s="50"/>
    </row>
    <row r="5" spans="1:36" ht="19.5" customHeight="1">
      <c r="A5" s="407" t="s">
        <v>38</v>
      </c>
      <c r="B5" s="408"/>
      <c r="C5" s="446">
        <f>データシート!D4</f>
        <v>0</v>
      </c>
      <c r="D5" s="309"/>
      <c r="E5" s="309"/>
      <c r="F5" s="309"/>
      <c r="G5" s="315"/>
      <c r="H5" s="447" t="s">
        <v>245</v>
      </c>
      <c r="I5" s="309"/>
      <c r="J5" s="309"/>
      <c r="K5" s="315"/>
      <c r="L5" s="447" t="s">
        <v>158</v>
      </c>
      <c r="M5" s="315"/>
      <c r="N5" s="448" t="s">
        <v>272</v>
      </c>
      <c r="O5" s="309"/>
      <c r="P5" s="309"/>
      <c r="Q5" s="309"/>
      <c r="R5" s="309"/>
      <c r="S5" s="310"/>
      <c r="T5" s="57"/>
      <c r="U5" s="57"/>
      <c r="V5" s="50"/>
      <c r="W5" s="52"/>
      <c r="X5" s="50"/>
      <c r="Y5" s="50"/>
      <c r="Z5" s="50"/>
      <c r="AA5" s="50"/>
      <c r="AB5" s="50"/>
      <c r="AC5" s="50"/>
      <c r="AD5" s="50"/>
      <c r="AE5" s="50"/>
      <c r="AF5" s="50"/>
      <c r="AG5" s="50"/>
      <c r="AH5" s="50"/>
      <c r="AI5" s="50"/>
      <c r="AJ5" s="50"/>
    </row>
    <row r="6" spans="1:36" ht="45" customHeight="1">
      <c r="A6" s="319"/>
      <c r="B6" s="399"/>
      <c r="C6" s="400">
        <f>データシート!C4</f>
        <v>0</v>
      </c>
      <c r="D6" s="309"/>
      <c r="E6" s="309"/>
      <c r="F6" s="309"/>
      <c r="G6" s="58" t="s">
        <v>344</v>
      </c>
      <c r="H6" s="449">
        <f>データシート!F4</f>
        <v>0</v>
      </c>
      <c r="I6" s="309"/>
      <c r="J6" s="444">
        <f>データシート!G4</f>
        <v>0</v>
      </c>
      <c r="K6" s="315"/>
      <c r="L6" s="445">
        <f>データシート!H4</f>
        <v>0</v>
      </c>
      <c r="M6" s="315"/>
      <c r="N6" s="386">
        <f>データシート!J4</f>
        <v>0</v>
      </c>
      <c r="O6" s="309"/>
      <c r="P6" s="309"/>
      <c r="Q6" s="309"/>
      <c r="R6" s="309"/>
      <c r="S6" s="310"/>
      <c r="T6" s="52"/>
      <c r="U6" s="52"/>
      <c r="V6" s="50"/>
      <c r="W6" s="52"/>
      <c r="X6" s="50"/>
      <c r="Y6" s="50"/>
      <c r="Z6" s="50"/>
      <c r="AA6" s="50"/>
      <c r="AB6" s="50"/>
      <c r="AC6" s="50"/>
      <c r="AD6" s="50"/>
      <c r="AE6" s="50"/>
      <c r="AF6" s="50"/>
      <c r="AG6" s="50"/>
      <c r="AH6" s="50"/>
      <c r="AI6" s="50"/>
      <c r="AJ6" s="50"/>
    </row>
    <row r="7" spans="1:36" ht="19.5" customHeight="1">
      <c r="A7" s="59"/>
      <c r="B7" s="60"/>
      <c r="C7" s="435" t="str">
        <f>IF(データシート!M4=0,"",データシート!M4)</f>
        <v/>
      </c>
      <c r="D7" s="284"/>
      <c r="E7" s="284"/>
      <c r="F7" s="284"/>
      <c r="G7" s="284"/>
      <c r="H7" s="284"/>
      <c r="I7" s="284"/>
      <c r="J7" s="284"/>
      <c r="K7" s="284"/>
      <c r="L7" s="284"/>
      <c r="M7" s="284"/>
      <c r="N7" s="284"/>
      <c r="O7" s="284"/>
      <c r="P7" s="284"/>
      <c r="Q7" s="284"/>
      <c r="R7" s="284"/>
      <c r="S7" s="285"/>
      <c r="T7" s="61"/>
      <c r="U7" s="61"/>
      <c r="V7" s="50"/>
      <c r="W7" s="52"/>
      <c r="X7" s="50"/>
      <c r="Y7" s="50"/>
      <c r="Z7" s="50"/>
      <c r="AA7" s="50"/>
      <c r="AB7" s="50"/>
      <c r="AC7" s="50"/>
      <c r="AD7" s="50"/>
      <c r="AE7" s="50"/>
      <c r="AF7" s="50"/>
      <c r="AG7" s="50"/>
      <c r="AH7" s="50"/>
      <c r="AI7" s="50"/>
      <c r="AJ7" s="50"/>
    </row>
    <row r="8" spans="1:36" ht="45" customHeight="1">
      <c r="A8" s="436" t="s">
        <v>248</v>
      </c>
      <c r="B8" s="389"/>
      <c r="C8" s="437" t="str">
        <f>IF(データシート!L4=0,"",データシート!L4)</f>
        <v/>
      </c>
      <c r="D8" s="287"/>
      <c r="E8" s="287"/>
      <c r="F8" s="287"/>
      <c r="G8" s="287"/>
      <c r="H8" s="287"/>
      <c r="I8" s="287"/>
      <c r="J8" s="287"/>
      <c r="K8" s="287"/>
      <c r="L8" s="287"/>
      <c r="M8" s="287"/>
      <c r="N8" s="287"/>
      <c r="O8" s="287"/>
      <c r="P8" s="287"/>
      <c r="Q8" s="287"/>
      <c r="R8" s="287"/>
      <c r="S8" s="288"/>
      <c r="T8" s="62"/>
      <c r="U8" s="62"/>
      <c r="V8" s="50"/>
      <c r="W8" s="52"/>
      <c r="X8" s="50"/>
      <c r="Y8" s="50"/>
      <c r="Z8" s="50"/>
      <c r="AA8" s="50"/>
      <c r="AB8" s="50"/>
      <c r="AC8" s="50"/>
      <c r="AD8" s="50"/>
      <c r="AE8" s="50"/>
      <c r="AF8" s="50"/>
      <c r="AG8" s="50"/>
      <c r="AH8" s="50"/>
      <c r="AI8" s="50"/>
      <c r="AJ8" s="50"/>
    </row>
    <row r="9" spans="1:36" ht="19.5" customHeight="1">
      <c r="A9" s="63"/>
      <c r="B9" s="64"/>
      <c r="C9" s="438" t="str">
        <f>IF(データシート!N4=0,"",データシート!N4)</f>
        <v/>
      </c>
      <c r="D9" s="342"/>
      <c r="E9" s="342"/>
      <c r="F9" s="342"/>
      <c r="G9" s="342"/>
      <c r="H9" s="342"/>
      <c r="I9" s="342"/>
      <c r="J9" s="342"/>
      <c r="K9" s="342"/>
      <c r="L9" s="342"/>
      <c r="M9" s="342"/>
      <c r="N9" s="342"/>
      <c r="O9" s="342"/>
      <c r="P9" s="342"/>
      <c r="Q9" s="342"/>
      <c r="R9" s="342"/>
      <c r="S9" s="343"/>
      <c r="T9" s="65"/>
      <c r="U9" s="65"/>
      <c r="V9" s="50"/>
      <c r="W9" s="52"/>
      <c r="X9" s="50"/>
      <c r="Y9" s="50"/>
      <c r="Z9" s="50"/>
      <c r="AA9" s="50"/>
      <c r="AB9" s="50"/>
      <c r="AC9" s="50"/>
      <c r="AD9" s="50"/>
      <c r="AE9" s="50"/>
      <c r="AF9" s="50"/>
      <c r="AG9" s="50"/>
      <c r="AH9" s="50"/>
      <c r="AI9" s="50"/>
      <c r="AJ9" s="50"/>
    </row>
    <row r="10" spans="1:36" ht="19.5" customHeight="1">
      <c r="A10" s="407" t="s">
        <v>96</v>
      </c>
      <c r="B10" s="408"/>
      <c r="C10" s="402" t="str">
        <f>IF(データシート!P4=0,"",データシート!P4)</f>
        <v/>
      </c>
      <c r="D10" s="403"/>
      <c r="E10" s="403"/>
      <c r="F10" s="403"/>
      <c r="G10" s="403"/>
      <c r="H10" s="403"/>
      <c r="I10" s="404"/>
      <c r="J10" s="422" t="str">
        <f>IF(データシート!Q4="","",データシート!Q4)</f>
        <v xml:space="preserve"> </v>
      </c>
      <c r="K10" s="403"/>
      <c r="L10" s="403"/>
      <c r="M10" s="403"/>
      <c r="N10" s="403"/>
      <c r="O10" s="403"/>
      <c r="P10" s="403"/>
      <c r="Q10" s="403"/>
      <c r="R10" s="403"/>
      <c r="S10" s="419"/>
      <c r="T10" s="65"/>
      <c r="U10" s="65"/>
      <c r="V10" s="50"/>
      <c r="W10" s="52"/>
      <c r="X10" s="50"/>
      <c r="Y10" s="50"/>
      <c r="Z10" s="50"/>
      <c r="AA10" s="50"/>
      <c r="AB10" s="50"/>
      <c r="AC10" s="50"/>
      <c r="AD10" s="50"/>
      <c r="AE10" s="50"/>
      <c r="AF10" s="50"/>
      <c r="AG10" s="50"/>
      <c r="AH10" s="50"/>
      <c r="AI10" s="50"/>
      <c r="AJ10" s="50"/>
    </row>
    <row r="11" spans="1:36" ht="24.75" customHeight="1">
      <c r="A11" s="319"/>
      <c r="B11" s="399"/>
      <c r="C11" s="405">
        <f>データシート!O4</f>
        <v>0</v>
      </c>
      <c r="D11" s="342"/>
      <c r="E11" s="342"/>
      <c r="F11" s="342"/>
      <c r="G11" s="342"/>
      <c r="H11" s="342"/>
      <c r="I11" s="406"/>
      <c r="J11" s="397"/>
      <c r="K11" s="397"/>
      <c r="L11" s="397"/>
      <c r="M11" s="397"/>
      <c r="N11" s="397"/>
      <c r="O11" s="397"/>
      <c r="P11" s="397"/>
      <c r="Q11" s="397"/>
      <c r="R11" s="397"/>
      <c r="S11" s="420"/>
      <c r="T11" s="65"/>
      <c r="U11" s="65"/>
      <c r="V11" s="50"/>
      <c r="W11" s="52"/>
      <c r="X11" s="50"/>
      <c r="Y11" s="50"/>
      <c r="Z11" s="50"/>
      <c r="AA11" s="50"/>
      <c r="AB11" s="50"/>
      <c r="AC11" s="50"/>
      <c r="AD11" s="50"/>
      <c r="AE11" s="50"/>
      <c r="AF11" s="50"/>
      <c r="AG11" s="50"/>
      <c r="AH11" s="50"/>
      <c r="AI11" s="50"/>
      <c r="AJ11" s="50"/>
    </row>
    <row r="12" spans="1:36" ht="19.5" customHeight="1">
      <c r="A12" s="407" t="s">
        <v>98</v>
      </c>
      <c r="B12" s="408"/>
      <c r="C12" s="409" t="str">
        <f>IF(データシート!S4=0,"",データシート!S4)</f>
        <v>なし</v>
      </c>
      <c r="D12" s="284"/>
      <c r="E12" s="284"/>
      <c r="F12" s="284"/>
      <c r="G12" s="284"/>
      <c r="H12" s="284"/>
      <c r="I12" s="362"/>
      <c r="J12" s="422" t="str">
        <f>IF(データシート!T4="","",データシート!T4)</f>
        <v xml:space="preserve"> </v>
      </c>
      <c r="K12" s="403"/>
      <c r="L12" s="403"/>
      <c r="M12" s="403"/>
      <c r="N12" s="403"/>
      <c r="O12" s="403"/>
      <c r="P12" s="403"/>
      <c r="Q12" s="403"/>
      <c r="R12" s="403"/>
      <c r="S12" s="419"/>
      <c r="T12" s="65"/>
      <c r="U12" s="65"/>
      <c r="V12" s="50"/>
      <c r="W12" s="52"/>
      <c r="X12" s="50"/>
      <c r="Y12" s="50"/>
      <c r="Z12" s="50"/>
      <c r="AA12" s="50"/>
      <c r="AB12" s="50"/>
      <c r="AC12" s="50"/>
      <c r="AD12" s="50"/>
      <c r="AE12" s="50"/>
      <c r="AF12" s="50"/>
      <c r="AG12" s="50"/>
      <c r="AH12" s="50"/>
      <c r="AI12" s="50"/>
      <c r="AJ12" s="50"/>
    </row>
    <row r="13" spans="1:36" ht="24.75" customHeight="1">
      <c r="A13" s="319"/>
      <c r="B13" s="399"/>
      <c r="C13" s="410" t="str">
        <f>IF(データシート!R4=0,"",データシート!R4)</f>
        <v>なし</v>
      </c>
      <c r="D13" s="397"/>
      <c r="E13" s="397"/>
      <c r="F13" s="397"/>
      <c r="G13" s="397"/>
      <c r="H13" s="397"/>
      <c r="I13" s="411"/>
      <c r="J13" s="397"/>
      <c r="K13" s="397"/>
      <c r="L13" s="397"/>
      <c r="M13" s="397"/>
      <c r="N13" s="397"/>
      <c r="O13" s="397"/>
      <c r="P13" s="397"/>
      <c r="Q13" s="397"/>
      <c r="R13" s="397"/>
      <c r="S13" s="420"/>
      <c r="T13" s="65"/>
      <c r="U13" s="65"/>
      <c r="V13" s="50"/>
      <c r="W13" s="52"/>
      <c r="X13" s="50"/>
      <c r="Y13" s="50"/>
      <c r="Z13" s="50"/>
      <c r="AA13" s="50"/>
      <c r="AB13" s="50"/>
      <c r="AC13" s="50"/>
      <c r="AD13" s="50"/>
      <c r="AE13" s="50"/>
      <c r="AF13" s="50"/>
      <c r="AG13" s="50"/>
      <c r="AH13" s="50"/>
      <c r="AI13" s="50"/>
      <c r="AJ13" s="50"/>
    </row>
    <row r="14" spans="1:36" ht="30" customHeight="1">
      <c r="A14" s="432" t="s">
        <v>249</v>
      </c>
      <c r="B14" s="408"/>
      <c r="C14" s="66" t="str">
        <f>IF(データシート!V4="","",データシート!V4)</f>
        <v xml:space="preserve">  </v>
      </c>
      <c r="D14" s="67" t="str">
        <f>IF(データシート!U4="","",データシート!U4)</f>
        <v>/</v>
      </c>
      <c r="E14" s="67"/>
      <c r="F14" s="413" t="str">
        <f>IF(データシート!X4="","",データシート!X4)</f>
        <v xml:space="preserve">  </v>
      </c>
      <c r="G14" s="309"/>
      <c r="H14" s="67" t="str">
        <f>IF(データシート!W4="","",データシート!W4)</f>
        <v>/</v>
      </c>
      <c r="I14" s="67"/>
      <c r="J14" s="413" t="str">
        <f>IF(データシート!Z4="","",データシート!Z4)</f>
        <v xml:space="preserve">  </v>
      </c>
      <c r="K14" s="309"/>
      <c r="L14" s="67" t="str">
        <f>IF(データシート!Y4="","",データシート!Y4)</f>
        <v>/</v>
      </c>
      <c r="M14" s="67"/>
      <c r="N14" s="413" t="str">
        <f>IF(データシート!AB4="","",データシート!AB4)</f>
        <v xml:space="preserve">  </v>
      </c>
      <c r="O14" s="309"/>
      <c r="P14" s="431" t="str">
        <f>IF(データシート!AA4="","",データシート!AA4)</f>
        <v>/</v>
      </c>
      <c r="Q14" s="309"/>
      <c r="R14" s="315"/>
      <c r="S14" s="69"/>
      <c r="T14" s="70"/>
      <c r="U14" s="70"/>
      <c r="V14" s="50"/>
      <c r="W14" s="52"/>
      <c r="X14" s="50"/>
      <c r="Y14" s="50"/>
      <c r="Z14" s="50"/>
      <c r="AA14" s="50"/>
      <c r="AB14" s="50"/>
      <c r="AC14" s="50"/>
      <c r="AD14" s="50"/>
      <c r="AE14" s="50"/>
      <c r="AF14" s="50"/>
      <c r="AG14" s="50"/>
      <c r="AH14" s="50"/>
      <c r="AI14" s="50"/>
      <c r="AJ14" s="50"/>
    </row>
    <row r="15" spans="1:36" ht="30" customHeight="1">
      <c r="A15" s="319"/>
      <c r="B15" s="399"/>
      <c r="C15" s="66" t="str">
        <f>IF(データシート!AD4="","",データシート!AD4)</f>
        <v xml:space="preserve">  </v>
      </c>
      <c r="D15" s="67" t="str">
        <f>IF(データシート!AC4="","",データシート!AC4)</f>
        <v>/</v>
      </c>
      <c r="E15" s="68"/>
      <c r="F15" s="413" t="str">
        <f>IF(データシート!AF4="","",データシート!AF4)</f>
        <v xml:space="preserve">  </v>
      </c>
      <c r="G15" s="309"/>
      <c r="H15" s="67" t="str">
        <f>IF(データシート!AE4="","",データシート!AE4)</f>
        <v>/</v>
      </c>
      <c r="I15" s="68"/>
      <c r="J15" s="413" t="str">
        <f>IF(データシート!AH4="","",データシート!AH4)</f>
        <v xml:space="preserve">  </v>
      </c>
      <c r="K15" s="309"/>
      <c r="L15" s="67" t="str">
        <f>IF(データシート!AG4="","",データシート!AG4)</f>
        <v>/</v>
      </c>
      <c r="M15" s="68"/>
      <c r="N15" s="413" t="str">
        <f>IF(データシート!AJ4="","",データシート!AJ4)</f>
        <v xml:space="preserve">  </v>
      </c>
      <c r="O15" s="309"/>
      <c r="P15" s="431" t="str">
        <f>IF(データシート!AI4="","",データシート!AI4)</f>
        <v>/</v>
      </c>
      <c r="Q15" s="309"/>
      <c r="R15" s="315"/>
      <c r="S15" s="69"/>
      <c r="T15" s="70"/>
      <c r="U15" s="70"/>
      <c r="V15" s="50"/>
      <c r="W15" s="71">
        <v>1</v>
      </c>
      <c r="X15" s="72" t="s">
        <v>168</v>
      </c>
      <c r="Y15" s="50"/>
      <c r="Z15" s="50"/>
      <c r="AA15" s="50"/>
      <c r="AB15" s="50"/>
      <c r="AC15" s="50"/>
      <c r="AD15" s="50"/>
      <c r="AE15" s="50"/>
      <c r="AF15" s="50"/>
      <c r="AG15" s="50"/>
      <c r="AH15" s="50"/>
      <c r="AI15" s="50"/>
      <c r="AJ15" s="50"/>
    </row>
    <row r="16" spans="1:36" ht="30" customHeight="1">
      <c r="A16" s="433" t="s">
        <v>250</v>
      </c>
      <c r="B16" s="403"/>
      <c r="C16" s="423" t="str">
        <f>IF(データシート!AK4="","",データシート!AK4)</f>
        <v/>
      </c>
      <c r="D16" s="424"/>
      <c r="E16" s="424"/>
      <c r="F16" s="424"/>
      <c r="G16" s="424"/>
      <c r="H16" s="425"/>
      <c r="I16" s="429" t="str">
        <f>IF(データシート!AL4=0,"",データシート!AL4)</f>
        <v/>
      </c>
      <c r="J16" s="430" t="s">
        <v>154</v>
      </c>
      <c r="K16" s="403"/>
      <c r="L16" s="408"/>
      <c r="M16" s="434">
        <f>IF(データシート!AM4=0,0,データシート!AM4)</f>
        <v>0</v>
      </c>
      <c r="N16" s="403"/>
      <c r="O16" s="403"/>
      <c r="P16" s="403"/>
      <c r="Q16" s="421" t="s">
        <v>251</v>
      </c>
      <c r="R16" s="403"/>
      <c r="S16" s="419"/>
      <c r="T16" s="70"/>
      <c r="U16" s="70"/>
      <c r="V16" s="50"/>
      <c r="W16" s="71">
        <v>2</v>
      </c>
      <c r="X16" s="72" t="s">
        <v>252</v>
      </c>
      <c r="Y16" s="72"/>
      <c r="Z16" s="72"/>
      <c r="AA16" s="72"/>
      <c r="AB16" s="72"/>
      <c r="AC16" s="73"/>
      <c r="AD16" s="73"/>
      <c r="AE16" s="73"/>
      <c r="AF16" s="73"/>
      <c r="AG16" s="73"/>
      <c r="AH16" s="73"/>
      <c r="AI16" s="73"/>
      <c r="AJ16" s="73"/>
    </row>
    <row r="17" spans="1:36" ht="30" customHeight="1">
      <c r="A17" s="319"/>
      <c r="B17" s="397"/>
      <c r="C17" s="426"/>
      <c r="D17" s="427"/>
      <c r="E17" s="427"/>
      <c r="F17" s="427"/>
      <c r="G17" s="427"/>
      <c r="H17" s="428"/>
      <c r="I17" s="395"/>
      <c r="J17" s="418"/>
      <c r="K17" s="397"/>
      <c r="L17" s="399"/>
      <c r="M17" s="418"/>
      <c r="N17" s="397"/>
      <c r="O17" s="397"/>
      <c r="P17" s="397"/>
      <c r="Q17" s="397"/>
      <c r="R17" s="397"/>
      <c r="S17" s="420"/>
      <c r="T17" s="70"/>
      <c r="U17" s="70"/>
      <c r="V17" s="50"/>
      <c r="W17" s="71">
        <v>3</v>
      </c>
      <c r="X17" s="72" t="s">
        <v>171</v>
      </c>
      <c r="Y17" s="72"/>
      <c r="Z17" s="72"/>
      <c r="AA17" s="72"/>
      <c r="AB17" s="72"/>
      <c r="AC17" s="73"/>
      <c r="AD17" s="73"/>
      <c r="AE17" s="73"/>
      <c r="AF17" s="73"/>
      <c r="AG17" s="73"/>
      <c r="AH17" s="73"/>
      <c r="AI17" s="73"/>
      <c r="AJ17" s="73"/>
    </row>
    <row r="18" spans="1:36" ht="30" customHeight="1">
      <c r="A18" s="390" t="s">
        <v>253</v>
      </c>
      <c r="B18" s="315"/>
      <c r="C18" s="74" t="str">
        <f>IF(データシート!AO4=0,"",データシート!AO4)</f>
        <v/>
      </c>
      <c r="D18" s="400" t="str">
        <f>IF(データシート!AN4=0,"",データシート!AN4)</f>
        <v/>
      </c>
      <c r="E18" s="309"/>
      <c r="F18" s="309"/>
      <c r="G18" s="309"/>
      <c r="H18" s="309"/>
      <c r="I18" s="309"/>
      <c r="J18" s="315"/>
      <c r="K18" s="385" t="s">
        <v>159</v>
      </c>
      <c r="L18" s="315"/>
      <c r="M18" s="387">
        <f>データシート!I4</f>
        <v>0</v>
      </c>
      <c r="N18" s="309"/>
      <c r="O18" s="309"/>
      <c r="P18" s="309"/>
      <c r="Q18" s="309"/>
      <c r="R18" s="309"/>
      <c r="S18" s="310"/>
      <c r="T18" s="70"/>
      <c r="U18" s="70"/>
      <c r="V18" s="50"/>
      <c r="W18" s="71">
        <v>4</v>
      </c>
      <c r="X18" s="72" t="s">
        <v>172</v>
      </c>
      <c r="Y18" s="72"/>
      <c r="Z18" s="72"/>
      <c r="AA18" s="72"/>
      <c r="AB18" s="72"/>
      <c r="AC18" s="73"/>
      <c r="AD18" s="73"/>
      <c r="AE18" s="73"/>
      <c r="AF18" s="73"/>
      <c r="AG18" s="73"/>
      <c r="AH18" s="73"/>
      <c r="AI18" s="73"/>
      <c r="AJ18" s="73"/>
    </row>
    <row r="19" spans="1:36" ht="30" customHeight="1">
      <c r="A19" s="391" t="s">
        <v>156</v>
      </c>
      <c r="B19" s="315"/>
      <c r="C19" s="74" t="str">
        <f>IF(データシート!AP4=0,"",データシート!AP4)</f>
        <v/>
      </c>
      <c r="D19" s="415" t="e">
        <f>VLOOKUP(C19,$W$15:$X$19,2,FALSE)</f>
        <v>#N/A</v>
      </c>
      <c r="E19" s="309"/>
      <c r="F19" s="309"/>
      <c r="G19" s="309"/>
      <c r="H19" s="309"/>
      <c r="I19" s="309"/>
      <c r="J19" s="309"/>
      <c r="K19" s="309"/>
      <c r="L19" s="309"/>
      <c r="M19" s="309"/>
      <c r="N19" s="309"/>
      <c r="O19" s="309"/>
      <c r="P19" s="309"/>
      <c r="Q19" s="309"/>
      <c r="R19" s="309"/>
      <c r="S19" s="310"/>
      <c r="T19" s="70"/>
      <c r="U19" s="70"/>
      <c r="V19" s="50"/>
      <c r="W19" s="71">
        <v>5</v>
      </c>
      <c r="X19" s="72" t="s">
        <v>173</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392" t="s">
        <v>254</v>
      </c>
      <c r="B21" s="393" t="s">
        <v>50</v>
      </c>
      <c r="C21" s="77" t="s">
        <v>255</v>
      </c>
      <c r="D21" s="451">
        <f>データシート!AT3</f>
        <v>0</v>
      </c>
      <c r="E21" s="403"/>
      <c r="F21" s="403"/>
      <c r="G21" s="78"/>
      <c r="H21" s="78"/>
      <c r="I21" s="78"/>
      <c r="J21" s="78"/>
      <c r="K21" s="79"/>
      <c r="L21" s="417" t="s">
        <v>256</v>
      </c>
      <c r="M21" s="408"/>
      <c r="N21" s="417">
        <f>データシート!AR3</f>
        <v>0</v>
      </c>
      <c r="O21" s="403"/>
      <c r="P21" s="403"/>
      <c r="Q21" s="403"/>
      <c r="R21" s="403"/>
      <c r="S21" s="419"/>
      <c r="T21" s="80"/>
      <c r="U21" s="80"/>
      <c r="V21" s="50"/>
      <c r="W21" s="52"/>
      <c r="X21" s="50"/>
      <c r="Y21" s="50"/>
      <c r="Z21" s="50"/>
      <c r="AA21" s="50"/>
      <c r="AB21" s="50"/>
      <c r="AC21" s="50"/>
      <c r="AD21" s="50"/>
      <c r="AE21" s="50"/>
      <c r="AF21" s="50"/>
      <c r="AG21" s="50"/>
      <c r="AH21" s="50"/>
      <c r="AI21" s="50"/>
      <c r="AJ21" s="50"/>
    </row>
    <row r="22" spans="1:36" ht="19.5" customHeight="1">
      <c r="A22" s="281"/>
      <c r="B22" s="394"/>
      <c r="C22" s="388">
        <f>データシート!AU3</f>
        <v>0</v>
      </c>
      <c r="D22" s="274"/>
      <c r="E22" s="274"/>
      <c r="F22" s="274"/>
      <c r="G22" s="274"/>
      <c r="H22" s="274"/>
      <c r="I22" s="274"/>
      <c r="J22" s="274"/>
      <c r="K22" s="389"/>
      <c r="L22" s="418"/>
      <c r="M22" s="399"/>
      <c r="N22" s="418"/>
      <c r="O22" s="397"/>
      <c r="P22" s="397"/>
      <c r="Q22" s="397"/>
      <c r="R22" s="397"/>
      <c r="S22" s="420"/>
      <c r="T22" s="80"/>
      <c r="U22" s="80"/>
      <c r="V22" s="50"/>
      <c r="W22" s="52"/>
      <c r="X22" s="50"/>
      <c r="Y22" s="50"/>
      <c r="Z22" s="50"/>
      <c r="AA22" s="50"/>
      <c r="AB22" s="50"/>
      <c r="AC22" s="50"/>
      <c r="AD22" s="50"/>
      <c r="AE22" s="50"/>
      <c r="AF22" s="50"/>
      <c r="AG22" s="50"/>
      <c r="AH22" s="50"/>
      <c r="AI22" s="50"/>
      <c r="AJ22" s="50"/>
    </row>
    <row r="23" spans="1:36" ht="39.75" customHeight="1">
      <c r="A23" s="81" t="s">
        <v>257</v>
      </c>
      <c r="B23" s="395"/>
      <c r="C23" s="396" t="s">
        <v>52</v>
      </c>
      <c r="D23" s="397"/>
      <c r="E23" s="397"/>
      <c r="F23" s="398">
        <f>データシート!AV3</f>
        <v>0</v>
      </c>
      <c r="G23" s="397"/>
      <c r="H23" s="397"/>
      <c r="I23" s="397"/>
      <c r="J23" s="397"/>
      <c r="K23" s="399"/>
      <c r="L23" s="386" t="s">
        <v>258</v>
      </c>
      <c r="M23" s="315"/>
      <c r="N23" s="386">
        <f>データシート!AS3</f>
        <v>0</v>
      </c>
      <c r="O23" s="309"/>
      <c r="P23" s="309"/>
      <c r="Q23" s="309"/>
      <c r="R23" s="309"/>
      <c r="S23" s="310"/>
      <c r="T23" s="80"/>
      <c r="U23" s="80"/>
      <c r="V23" s="50"/>
      <c r="W23" s="52"/>
      <c r="X23" s="50"/>
      <c r="Y23" s="50"/>
      <c r="Z23" s="50"/>
      <c r="AA23" s="50"/>
      <c r="AB23" s="50"/>
      <c r="AC23" s="50"/>
      <c r="AD23" s="50"/>
      <c r="AE23" s="50"/>
      <c r="AF23" s="50"/>
      <c r="AG23" s="50"/>
      <c r="AH23" s="50"/>
      <c r="AI23" s="50"/>
      <c r="AJ23" s="50"/>
    </row>
    <row r="24" spans="1:36" ht="2.25" customHeight="1">
      <c r="A24" s="414"/>
      <c r="B24" s="309"/>
      <c r="C24" s="309"/>
      <c r="D24" s="309"/>
      <c r="E24" s="309"/>
      <c r="F24" s="309"/>
      <c r="G24" s="309"/>
      <c r="H24" s="309"/>
      <c r="I24" s="309"/>
      <c r="J24" s="309"/>
      <c r="K24" s="309"/>
      <c r="L24" s="309"/>
      <c r="M24" s="309"/>
      <c r="N24" s="309"/>
      <c r="O24" s="309"/>
      <c r="P24" s="309"/>
      <c r="Q24" s="309"/>
      <c r="R24" s="309"/>
      <c r="S24" s="56"/>
      <c r="T24" s="52"/>
      <c r="U24" s="52"/>
      <c r="V24" s="50"/>
      <c r="W24" s="52"/>
      <c r="X24" s="50"/>
      <c r="Y24" s="50"/>
      <c r="Z24" s="50"/>
      <c r="AA24" s="50"/>
      <c r="AB24" s="50"/>
      <c r="AC24" s="50"/>
      <c r="AD24" s="50"/>
      <c r="AE24" s="50"/>
      <c r="AF24" s="50"/>
      <c r="AG24" s="50"/>
      <c r="AH24" s="50"/>
      <c r="AI24" s="50"/>
      <c r="AJ24" s="50"/>
    </row>
    <row r="25" spans="1:36" ht="18.75" customHeight="1">
      <c r="A25" s="82" t="s">
        <v>259</v>
      </c>
      <c r="B25" s="83"/>
      <c r="C25" s="84"/>
      <c r="D25" s="83"/>
      <c r="E25" s="85"/>
      <c r="F25" s="86"/>
      <c r="G25" s="86"/>
      <c r="H25" s="87"/>
      <c r="I25" s="87"/>
      <c r="J25" s="86"/>
      <c r="K25" s="86"/>
      <c r="L25" s="412" t="str">
        <f>+印刷シートA!L25</f>
        <v>令和　５年</v>
      </c>
      <c r="M25" s="403"/>
      <c r="N25" s="88">
        <f>+印刷シートA!N25</f>
        <v>0</v>
      </c>
      <c r="O25" s="89" t="s">
        <v>260</v>
      </c>
      <c r="P25" s="90">
        <f>+印刷シートA!P25</f>
        <v>0</v>
      </c>
      <c r="Q25" s="91" t="s">
        <v>261</v>
      </c>
      <c r="R25" s="92"/>
      <c r="S25" s="93"/>
      <c r="T25" s="94"/>
      <c r="U25" s="94"/>
      <c r="V25" s="95"/>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14" t="s">
        <v>263</v>
      </c>
      <c r="B28" s="103"/>
      <c r="C28" s="103"/>
      <c r="D28" s="103"/>
      <c r="E28" s="104" t="s">
        <v>264</v>
      </c>
      <c r="F28" s="103"/>
      <c r="G28" s="103"/>
      <c r="H28" s="103"/>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14" t="s">
        <v>265</v>
      </c>
      <c r="B29" s="85"/>
      <c r="C29" s="85"/>
      <c r="D29" s="85"/>
      <c r="E29" s="104" t="s">
        <v>266</v>
      </c>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85"/>
      <c r="J31" s="401"/>
      <c r="K31" s="274"/>
      <c r="L31" s="274"/>
      <c r="M31" s="274"/>
      <c r="N31" s="274"/>
      <c r="O31" s="274"/>
      <c r="P31" s="80"/>
      <c r="Q31" s="80"/>
      <c r="R31" s="80"/>
      <c r="S31" s="101"/>
      <c r="T31" s="52"/>
      <c r="U31" s="52"/>
      <c r="V31" s="95"/>
      <c r="W31" s="52"/>
      <c r="X31" s="50"/>
      <c r="Y31" s="50"/>
      <c r="Z31" s="50"/>
      <c r="AA31" s="50"/>
      <c r="AB31" s="50"/>
      <c r="AC31" s="50"/>
      <c r="AD31" s="50"/>
      <c r="AE31" s="50"/>
      <c r="AF31" s="50"/>
      <c r="AG31" s="50"/>
      <c r="AH31" s="50"/>
      <c r="AI31" s="50"/>
      <c r="AJ31" s="50"/>
    </row>
    <row r="32" spans="1:36" ht="18.75" customHeight="1">
      <c r="A32" s="96"/>
      <c r="B32" s="86"/>
      <c r="C32" s="86"/>
      <c r="D32" s="379" t="s">
        <v>268</v>
      </c>
      <c r="E32" s="274"/>
      <c r="F32" s="274"/>
      <c r="G32" s="274"/>
      <c r="H32" s="274"/>
      <c r="I32" s="105"/>
      <c r="J32" s="380">
        <f>印刷シートA!J32</f>
        <v>0</v>
      </c>
      <c r="K32" s="274"/>
      <c r="L32" s="274"/>
      <c r="M32" s="274"/>
      <c r="N32" s="274"/>
      <c r="O32" s="274"/>
      <c r="P32" s="381"/>
      <c r="Q32" s="106" t="s">
        <v>269</v>
      </c>
      <c r="R32" s="107"/>
      <c r="S32" s="101"/>
      <c r="T32" s="52"/>
      <c r="U32" s="108"/>
      <c r="V32" s="382"/>
      <c r="W32" s="274"/>
      <c r="X32" s="274"/>
      <c r="Y32" s="274"/>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 customHeight="1">
      <c r="A35" s="50"/>
      <c r="B35" s="50"/>
      <c r="C35" s="50"/>
      <c r="D35" s="50"/>
      <c r="E35" s="50"/>
      <c r="F35" s="50"/>
      <c r="G35" s="50"/>
      <c r="H35" s="50"/>
      <c r="I35" s="50"/>
      <c r="J35" s="50"/>
      <c r="K35" s="50"/>
      <c r="L35" s="50"/>
      <c r="M35" s="50"/>
      <c r="N35" s="50"/>
      <c r="O35" s="50"/>
      <c r="P35" s="50"/>
      <c r="Q35" s="50"/>
      <c r="R35" s="50"/>
      <c r="S35" s="50"/>
      <c r="T35" s="50"/>
      <c r="U35" s="50"/>
      <c r="V35" s="50"/>
      <c r="W35" s="52"/>
      <c r="X35" s="50"/>
      <c r="Y35" s="50"/>
      <c r="Z35" s="50"/>
      <c r="AA35" s="50"/>
      <c r="AB35" s="50"/>
      <c r="AC35" s="50"/>
      <c r="AD35" s="50"/>
      <c r="AE35" s="50"/>
      <c r="AF35" s="50"/>
      <c r="AG35" s="50"/>
      <c r="AH35" s="50"/>
      <c r="AI35" s="50"/>
      <c r="AJ35" s="50"/>
    </row>
    <row r="36" spans="1:36" ht="12" customHeight="1">
      <c r="A36" s="450" t="s">
        <v>271</v>
      </c>
      <c r="B36" s="274"/>
      <c r="C36" s="274"/>
      <c r="D36" s="274"/>
      <c r="E36" s="274"/>
      <c r="F36" s="274"/>
      <c r="G36" s="274"/>
      <c r="H36" s="274"/>
      <c r="I36" s="274"/>
      <c r="J36" s="274"/>
      <c r="K36" s="274"/>
      <c r="L36" s="274"/>
      <c r="M36" s="274"/>
      <c r="N36" s="274"/>
      <c r="O36" s="274"/>
      <c r="P36" s="274"/>
      <c r="Q36" s="274"/>
      <c r="R36" s="274"/>
      <c r="S36" s="274"/>
      <c r="T36" s="50"/>
      <c r="U36" s="50"/>
      <c r="V36" s="50"/>
      <c r="W36" s="52"/>
      <c r="X36" s="50"/>
      <c r="Y36" s="50"/>
      <c r="Z36" s="50"/>
      <c r="AA36" s="50"/>
      <c r="AB36" s="50"/>
      <c r="AC36" s="50"/>
      <c r="AD36" s="50"/>
      <c r="AE36" s="50"/>
      <c r="AF36" s="50"/>
      <c r="AG36" s="50"/>
      <c r="AH36" s="50"/>
      <c r="AI36" s="50"/>
      <c r="AJ36" s="50"/>
    </row>
    <row r="37" spans="1:36" ht="12" customHeight="1">
      <c r="A37" s="274"/>
      <c r="B37" s="274"/>
      <c r="C37" s="274"/>
      <c r="D37" s="274"/>
      <c r="E37" s="274"/>
      <c r="F37" s="274"/>
      <c r="G37" s="274"/>
      <c r="H37" s="274"/>
      <c r="I37" s="274"/>
      <c r="J37" s="274"/>
      <c r="K37" s="274"/>
      <c r="L37" s="274"/>
      <c r="M37" s="274"/>
      <c r="N37" s="274"/>
      <c r="O37" s="274"/>
      <c r="P37" s="274"/>
      <c r="Q37" s="274"/>
      <c r="R37" s="274"/>
      <c r="S37" s="274"/>
      <c r="T37" s="50"/>
      <c r="U37" s="50"/>
      <c r="V37" s="50"/>
      <c r="W37" s="52"/>
      <c r="X37" s="50"/>
      <c r="Y37" s="50"/>
      <c r="Z37" s="50"/>
      <c r="AA37" s="50"/>
      <c r="AB37" s="50"/>
      <c r="AC37" s="50"/>
      <c r="AD37" s="50"/>
      <c r="AE37" s="50"/>
      <c r="AF37" s="50"/>
      <c r="AG37" s="50"/>
      <c r="AH37" s="50"/>
      <c r="AI37" s="50"/>
      <c r="AJ37" s="50"/>
    </row>
    <row r="38" spans="1:36" ht="12" customHeight="1">
      <c r="A38" s="274"/>
      <c r="B38" s="274"/>
      <c r="C38" s="274"/>
      <c r="D38" s="274"/>
      <c r="E38" s="274"/>
      <c r="F38" s="274"/>
      <c r="G38" s="274"/>
      <c r="H38" s="274"/>
      <c r="I38" s="274"/>
      <c r="J38" s="274"/>
      <c r="K38" s="274"/>
      <c r="L38" s="274"/>
      <c r="M38" s="274"/>
      <c r="N38" s="274"/>
      <c r="O38" s="274"/>
      <c r="P38" s="274"/>
      <c r="Q38" s="274"/>
      <c r="R38" s="274"/>
      <c r="S38" s="274"/>
      <c r="T38" s="50"/>
      <c r="U38" s="50"/>
      <c r="V38" s="50"/>
      <c r="W38" s="52"/>
      <c r="X38" s="50"/>
      <c r="Y38" s="50"/>
      <c r="Z38" s="50"/>
      <c r="AA38" s="50"/>
      <c r="AB38" s="50"/>
      <c r="AC38" s="50"/>
      <c r="AD38" s="50"/>
      <c r="AE38" s="50"/>
      <c r="AF38" s="50"/>
      <c r="AG38" s="50"/>
      <c r="AH38" s="50"/>
      <c r="AI38" s="50"/>
      <c r="AJ38" s="50"/>
    </row>
    <row r="39" spans="1:36" ht="12" customHeight="1">
      <c r="A39" s="274"/>
      <c r="B39" s="274"/>
      <c r="C39" s="274"/>
      <c r="D39" s="274"/>
      <c r="E39" s="274"/>
      <c r="F39" s="274"/>
      <c r="G39" s="274"/>
      <c r="H39" s="274"/>
      <c r="I39" s="274"/>
      <c r="J39" s="274"/>
      <c r="K39" s="274"/>
      <c r="L39" s="274"/>
      <c r="M39" s="274"/>
      <c r="N39" s="274"/>
      <c r="O39" s="274"/>
      <c r="P39" s="274"/>
      <c r="Q39" s="274"/>
      <c r="R39" s="274"/>
      <c r="S39" s="274"/>
      <c r="T39" s="50"/>
      <c r="U39" s="50"/>
      <c r="V39" s="50"/>
      <c r="W39" s="52"/>
      <c r="X39" s="50"/>
      <c r="Y39" s="50"/>
      <c r="Z39" s="50"/>
      <c r="AA39" s="50"/>
      <c r="AB39" s="50"/>
      <c r="AC39" s="50"/>
      <c r="AD39" s="50"/>
      <c r="AE39" s="50"/>
      <c r="AF39" s="50"/>
      <c r="AG39" s="50"/>
      <c r="AH39" s="50"/>
      <c r="AI39" s="50"/>
      <c r="AJ39" s="50"/>
    </row>
    <row r="40" spans="1:36" ht="12" customHeight="1">
      <c r="A40" s="274"/>
      <c r="B40" s="274"/>
      <c r="C40" s="274"/>
      <c r="D40" s="274"/>
      <c r="E40" s="274"/>
      <c r="F40" s="274"/>
      <c r="G40" s="274"/>
      <c r="H40" s="274"/>
      <c r="I40" s="274"/>
      <c r="J40" s="274"/>
      <c r="K40" s="274"/>
      <c r="L40" s="274"/>
      <c r="M40" s="274"/>
      <c r="N40" s="274"/>
      <c r="O40" s="274"/>
      <c r="P40" s="274"/>
      <c r="Q40" s="274"/>
      <c r="R40" s="274"/>
      <c r="S40" s="274"/>
      <c r="T40" s="50"/>
      <c r="U40" s="50"/>
      <c r="V40" s="50"/>
      <c r="W40" s="52"/>
      <c r="X40" s="50"/>
      <c r="Y40" s="50"/>
      <c r="Z40" s="50"/>
      <c r="AA40" s="50"/>
      <c r="AB40" s="50"/>
      <c r="AC40" s="50"/>
      <c r="AD40" s="50"/>
      <c r="AE40" s="50"/>
      <c r="AF40" s="50"/>
      <c r="AG40" s="50"/>
      <c r="AH40" s="50"/>
      <c r="AI40" s="50"/>
      <c r="AJ40" s="50"/>
    </row>
    <row r="41" spans="1:36" ht="12" customHeight="1">
      <c r="A41" s="274"/>
      <c r="B41" s="274"/>
      <c r="C41" s="274"/>
      <c r="D41" s="274"/>
      <c r="E41" s="274"/>
      <c r="F41" s="274"/>
      <c r="G41" s="274"/>
      <c r="H41" s="274"/>
      <c r="I41" s="274"/>
      <c r="J41" s="274"/>
      <c r="K41" s="274"/>
      <c r="L41" s="274"/>
      <c r="M41" s="274"/>
      <c r="N41" s="274"/>
      <c r="O41" s="274"/>
      <c r="P41" s="274"/>
      <c r="Q41" s="274"/>
      <c r="R41" s="274"/>
      <c r="S41" s="274"/>
      <c r="T41" s="50"/>
      <c r="U41" s="50"/>
      <c r="V41" s="50"/>
      <c r="W41" s="52"/>
      <c r="X41" s="50"/>
      <c r="Y41" s="50"/>
      <c r="Z41" s="50"/>
      <c r="AA41" s="50"/>
      <c r="AB41" s="50"/>
      <c r="AC41" s="50"/>
      <c r="AD41" s="50"/>
      <c r="AE41" s="50"/>
      <c r="AF41" s="50"/>
      <c r="AG41" s="50"/>
      <c r="AH41" s="50"/>
      <c r="AI41" s="50"/>
      <c r="AJ41" s="50"/>
    </row>
    <row r="42" spans="1:36" ht="12" customHeight="1">
      <c r="A42" s="274"/>
      <c r="B42" s="274"/>
      <c r="C42" s="274"/>
      <c r="D42" s="274"/>
      <c r="E42" s="274"/>
      <c r="F42" s="274"/>
      <c r="G42" s="274"/>
      <c r="H42" s="274"/>
      <c r="I42" s="274"/>
      <c r="J42" s="274"/>
      <c r="K42" s="274"/>
      <c r="L42" s="274"/>
      <c r="M42" s="274"/>
      <c r="N42" s="274"/>
      <c r="O42" s="274"/>
      <c r="P42" s="274"/>
      <c r="Q42" s="274"/>
      <c r="R42" s="274"/>
      <c r="S42" s="274"/>
      <c r="T42" s="50"/>
      <c r="U42" s="50"/>
      <c r="V42" s="50"/>
      <c r="W42" s="52"/>
      <c r="X42" s="50"/>
      <c r="Y42" s="50"/>
      <c r="Z42" s="50"/>
      <c r="AA42" s="50"/>
      <c r="AB42" s="50"/>
      <c r="AC42" s="50"/>
      <c r="AD42" s="50"/>
      <c r="AE42" s="50"/>
      <c r="AF42" s="50"/>
      <c r="AG42" s="50"/>
      <c r="AH42" s="50"/>
      <c r="AI42" s="50"/>
      <c r="AJ42" s="50"/>
    </row>
    <row r="43" spans="1:36" ht="5.25" customHeight="1">
      <c r="A43" s="274"/>
      <c r="B43" s="274"/>
      <c r="C43" s="274"/>
      <c r="D43" s="274"/>
      <c r="E43" s="274"/>
      <c r="F43" s="274"/>
      <c r="G43" s="274"/>
      <c r="H43" s="274"/>
      <c r="I43" s="274"/>
      <c r="J43" s="274"/>
      <c r="K43" s="274"/>
      <c r="L43" s="274"/>
      <c r="M43" s="274"/>
      <c r="N43" s="274"/>
      <c r="O43" s="274"/>
      <c r="P43" s="274"/>
      <c r="Q43" s="274"/>
      <c r="R43" s="274"/>
      <c r="S43" s="274"/>
      <c r="T43" s="50"/>
      <c r="U43" s="50"/>
      <c r="V43" s="50"/>
      <c r="W43" s="52"/>
      <c r="X43" s="50"/>
      <c r="Y43" s="50"/>
      <c r="Z43" s="50"/>
      <c r="AA43" s="50"/>
      <c r="AB43" s="50"/>
      <c r="AC43" s="50"/>
      <c r="AD43" s="50"/>
      <c r="AE43" s="50"/>
      <c r="AF43" s="50"/>
      <c r="AG43" s="50"/>
      <c r="AH43" s="50"/>
      <c r="AI43" s="50"/>
      <c r="AJ43" s="50"/>
    </row>
    <row r="44" spans="1:36" ht="12" customHeight="1">
      <c r="A44" s="274"/>
      <c r="B44" s="274"/>
      <c r="C44" s="274"/>
      <c r="D44" s="274"/>
      <c r="E44" s="274"/>
      <c r="F44" s="274"/>
      <c r="G44" s="274"/>
      <c r="H44" s="274"/>
      <c r="I44" s="274"/>
      <c r="J44" s="274"/>
      <c r="K44" s="274"/>
      <c r="L44" s="274"/>
      <c r="M44" s="274"/>
      <c r="N44" s="274"/>
      <c r="O44" s="274"/>
      <c r="P44" s="274"/>
      <c r="Q44" s="274"/>
      <c r="R44" s="274"/>
      <c r="S44" s="274"/>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mergeCells count="67">
    <mergeCell ref="A4:R4"/>
    <mergeCell ref="J6:K6"/>
    <mergeCell ref="L6:M6"/>
    <mergeCell ref="A5:B6"/>
    <mergeCell ref="C5:G5"/>
    <mergeCell ref="H5:K5"/>
    <mergeCell ref="L5:M5"/>
    <mergeCell ref="N5:S5"/>
    <mergeCell ref="C6:F6"/>
    <mergeCell ref="H6:I6"/>
    <mergeCell ref="N6:S6"/>
    <mergeCell ref="B1:P1"/>
    <mergeCell ref="A3:B3"/>
    <mergeCell ref="C3:D3"/>
    <mergeCell ref="E3:G3"/>
    <mergeCell ref="H3:K3"/>
    <mergeCell ref="L3:N3"/>
    <mergeCell ref="C7:S7"/>
    <mergeCell ref="A8:B8"/>
    <mergeCell ref="C8:S8"/>
    <mergeCell ref="C9:S9"/>
    <mergeCell ref="A10:B11"/>
    <mergeCell ref="J10:S11"/>
    <mergeCell ref="J12:S13"/>
    <mergeCell ref="F14:G14"/>
    <mergeCell ref="F15:G15"/>
    <mergeCell ref="C16:H17"/>
    <mergeCell ref="I16:I17"/>
    <mergeCell ref="J16:L17"/>
    <mergeCell ref="N14:O14"/>
    <mergeCell ref="P14:R14"/>
    <mergeCell ref="P15:R15"/>
    <mergeCell ref="J14:K14"/>
    <mergeCell ref="J15:K15"/>
    <mergeCell ref="M16:P17"/>
    <mergeCell ref="L25:M25"/>
    <mergeCell ref="N15:O15"/>
    <mergeCell ref="N23:S23"/>
    <mergeCell ref="A24:R24"/>
    <mergeCell ref="D19:S19"/>
    <mergeCell ref="D21:F21"/>
    <mergeCell ref="L21:M22"/>
    <mergeCell ref="N21:S22"/>
    <mergeCell ref="Q16:S17"/>
    <mergeCell ref="A14:B15"/>
    <mergeCell ref="A16:B17"/>
    <mergeCell ref="C10:I10"/>
    <mergeCell ref="C11:I11"/>
    <mergeCell ref="A12:B13"/>
    <mergeCell ref="C12:I12"/>
    <mergeCell ref="C13:I13"/>
    <mergeCell ref="D32:H32"/>
    <mergeCell ref="J32:P32"/>
    <mergeCell ref="V32:Y32"/>
    <mergeCell ref="A36:S44"/>
    <mergeCell ref="K18:L18"/>
    <mergeCell ref="L23:M23"/>
    <mergeCell ref="M18:S18"/>
    <mergeCell ref="C22:K22"/>
    <mergeCell ref="A18:B18"/>
    <mergeCell ref="A19:B19"/>
    <mergeCell ref="A21:A22"/>
    <mergeCell ref="B21:B23"/>
    <mergeCell ref="C23:E23"/>
    <mergeCell ref="F23:K23"/>
    <mergeCell ref="D18:J18"/>
    <mergeCell ref="J31:O31"/>
  </mergeCells>
  <phoneticPr fontId="58"/>
  <printOptions horizontalCentered="1" verticalCentered="1"/>
  <pageMargins left="0.39370078740157483" right="0.39370078740157483" top="0.59020397231334776" bottom="0.59020397231334776" header="0" footer="0"/>
  <pageSetup paperSize="9" scale="94" orientation="portrait" r:id="rId1"/>
  <colBreaks count="1" manualBreakCount="1">
    <brk id="1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AJ1000"/>
  <sheetViews>
    <sheetView showGridLines="0" view="pageBreakPreview" zoomScale="60" zoomScaleNormal="100" workbookViewId="0">
      <selection activeCell="AC42" sqref="AC42"/>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439" t="str">
        <f>データシート!A1&amp;"参加申込書"</f>
        <v>令和５年度　第５８回茨城県アンサンブルコンテスト中央地区大会参加申込書</v>
      </c>
      <c r="C1" s="274"/>
      <c r="D1" s="274"/>
      <c r="E1" s="274"/>
      <c r="F1" s="274"/>
      <c r="G1" s="274"/>
      <c r="H1" s="274"/>
      <c r="I1" s="274"/>
      <c r="J1" s="274"/>
      <c r="K1" s="274"/>
      <c r="L1" s="274"/>
      <c r="M1" s="274"/>
      <c r="N1" s="274"/>
      <c r="O1" s="274"/>
      <c r="P1" s="274"/>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440" t="s">
        <v>241</v>
      </c>
      <c r="B3" s="332"/>
      <c r="C3" s="441" t="s">
        <v>242</v>
      </c>
      <c r="D3" s="331"/>
      <c r="E3" s="442" t="s">
        <v>243</v>
      </c>
      <c r="F3" s="331"/>
      <c r="G3" s="332"/>
      <c r="H3" s="441" t="s">
        <v>32</v>
      </c>
      <c r="I3" s="331"/>
      <c r="J3" s="331"/>
      <c r="K3" s="332"/>
      <c r="L3" s="443">
        <f>データシート!B5</f>
        <v>0</v>
      </c>
      <c r="M3" s="331"/>
      <c r="N3" s="331"/>
      <c r="O3" s="53" t="s">
        <v>244</v>
      </c>
      <c r="P3" s="53"/>
      <c r="Q3" s="53"/>
      <c r="R3" s="53"/>
      <c r="S3" s="54"/>
      <c r="T3" s="55"/>
      <c r="U3" s="55"/>
      <c r="V3" s="50"/>
      <c r="W3" s="52"/>
      <c r="X3" s="50"/>
      <c r="Y3" s="50"/>
      <c r="Z3" s="50"/>
      <c r="AA3" s="50"/>
      <c r="AB3" s="50"/>
      <c r="AC3" s="50"/>
      <c r="AD3" s="50"/>
      <c r="AE3" s="50"/>
      <c r="AF3" s="50"/>
      <c r="AG3" s="50"/>
      <c r="AH3" s="50"/>
      <c r="AI3" s="50"/>
      <c r="AJ3" s="50"/>
    </row>
    <row r="4" spans="1:36" ht="2.25" customHeight="1">
      <c r="A4" s="414"/>
      <c r="B4" s="309"/>
      <c r="C4" s="309"/>
      <c r="D4" s="309"/>
      <c r="E4" s="309"/>
      <c r="F4" s="309"/>
      <c r="G4" s="309"/>
      <c r="H4" s="309"/>
      <c r="I4" s="309"/>
      <c r="J4" s="309"/>
      <c r="K4" s="309"/>
      <c r="L4" s="309"/>
      <c r="M4" s="309"/>
      <c r="N4" s="309"/>
      <c r="O4" s="309"/>
      <c r="P4" s="309"/>
      <c r="Q4" s="309"/>
      <c r="R4" s="309"/>
      <c r="S4" s="56"/>
      <c r="T4" s="52"/>
      <c r="U4" s="52"/>
      <c r="V4" s="50"/>
      <c r="W4" s="52"/>
      <c r="X4" s="50"/>
      <c r="Y4" s="50"/>
      <c r="Z4" s="50"/>
      <c r="AA4" s="50"/>
      <c r="AB4" s="50"/>
      <c r="AC4" s="50"/>
      <c r="AD4" s="50"/>
      <c r="AE4" s="50"/>
      <c r="AF4" s="50"/>
      <c r="AG4" s="50"/>
      <c r="AH4" s="50"/>
      <c r="AI4" s="50"/>
      <c r="AJ4" s="50"/>
    </row>
    <row r="5" spans="1:36" ht="19.5" customHeight="1">
      <c r="A5" s="407" t="s">
        <v>38</v>
      </c>
      <c r="B5" s="408"/>
      <c r="C5" s="446">
        <f>データシート!D5</f>
        <v>0</v>
      </c>
      <c r="D5" s="309"/>
      <c r="E5" s="309"/>
      <c r="F5" s="309"/>
      <c r="G5" s="315"/>
      <c r="H5" s="447" t="s">
        <v>245</v>
      </c>
      <c r="I5" s="309"/>
      <c r="J5" s="309"/>
      <c r="K5" s="315"/>
      <c r="L5" s="447" t="s">
        <v>158</v>
      </c>
      <c r="M5" s="315"/>
      <c r="N5" s="448" t="s">
        <v>274</v>
      </c>
      <c r="O5" s="309"/>
      <c r="P5" s="309"/>
      <c r="Q5" s="309"/>
      <c r="R5" s="309"/>
      <c r="S5" s="310"/>
      <c r="T5" s="57"/>
      <c r="U5" s="57"/>
      <c r="V5" s="50"/>
      <c r="W5" s="52"/>
      <c r="X5" s="50"/>
      <c r="Y5" s="50"/>
      <c r="Z5" s="50"/>
      <c r="AA5" s="50"/>
      <c r="AB5" s="50"/>
      <c r="AC5" s="50"/>
      <c r="AD5" s="50"/>
      <c r="AE5" s="50"/>
      <c r="AF5" s="50"/>
      <c r="AG5" s="50"/>
      <c r="AH5" s="50"/>
      <c r="AI5" s="50"/>
      <c r="AJ5" s="50"/>
    </row>
    <row r="6" spans="1:36" ht="45" customHeight="1">
      <c r="A6" s="319"/>
      <c r="B6" s="399"/>
      <c r="C6" s="400">
        <f>データシート!C5</f>
        <v>0</v>
      </c>
      <c r="D6" s="309"/>
      <c r="E6" s="309"/>
      <c r="F6" s="309"/>
      <c r="G6" s="58" t="s">
        <v>345</v>
      </c>
      <c r="H6" s="449">
        <f>データシート!F5</f>
        <v>0</v>
      </c>
      <c r="I6" s="309"/>
      <c r="J6" s="444">
        <f>データシート!G5</f>
        <v>0</v>
      </c>
      <c r="K6" s="315"/>
      <c r="L6" s="445">
        <f>データシート!H5</f>
        <v>0</v>
      </c>
      <c r="M6" s="315"/>
      <c r="N6" s="386">
        <f>データシート!J5</f>
        <v>0</v>
      </c>
      <c r="O6" s="309"/>
      <c r="P6" s="309"/>
      <c r="Q6" s="309"/>
      <c r="R6" s="309"/>
      <c r="S6" s="310"/>
      <c r="T6" s="52"/>
      <c r="U6" s="52"/>
      <c r="V6" s="50"/>
      <c r="W6" s="52"/>
      <c r="X6" s="50"/>
      <c r="Y6" s="50"/>
      <c r="Z6" s="50"/>
      <c r="AA6" s="50"/>
      <c r="AB6" s="50"/>
      <c r="AC6" s="50"/>
      <c r="AD6" s="50"/>
      <c r="AE6" s="50"/>
      <c r="AF6" s="50"/>
      <c r="AG6" s="50"/>
      <c r="AH6" s="50"/>
      <c r="AI6" s="50"/>
      <c r="AJ6" s="50"/>
    </row>
    <row r="7" spans="1:36" ht="19.5" customHeight="1">
      <c r="A7" s="59"/>
      <c r="B7" s="60"/>
      <c r="C7" s="435" t="str">
        <f>IF(データシート!M5=0,"",データシート!M5)</f>
        <v/>
      </c>
      <c r="D7" s="284"/>
      <c r="E7" s="284"/>
      <c r="F7" s="284"/>
      <c r="G7" s="284"/>
      <c r="H7" s="284"/>
      <c r="I7" s="284"/>
      <c r="J7" s="284"/>
      <c r="K7" s="284"/>
      <c r="L7" s="284"/>
      <c r="M7" s="284"/>
      <c r="N7" s="284"/>
      <c r="O7" s="284"/>
      <c r="P7" s="284"/>
      <c r="Q7" s="284"/>
      <c r="R7" s="284"/>
      <c r="S7" s="285"/>
      <c r="T7" s="61"/>
      <c r="U7" s="61"/>
      <c r="V7" s="50"/>
      <c r="W7" s="52"/>
      <c r="X7" s="50"/>
      <c r="Y7" s="50"/>
      <c r="Z7" s="50"/>
      <c r="AA7" s="50"/>
      <c r="AB7" s="50"/>
      <c r="AC7" s="50"/>
      <c r="AD7" s="50"/>
      <c r="AE7" s="50"/>
      <c r="AF7" s="50"/>
      <c r="AG7" s="50"/>
      <c r="AH7" s="50"/>
      <c r="AI7" s="50"/>
      <c r="AJ7" s="50"/>
    </row>
    <row r="8" spans="1:36" ht="45" customHeight="1">
      <c r="A8" s="436" t="s">
        <v>248</v>
      </c>
      <c r="B8" s="389"/>
      <c r="C8" s="437" t="str">
        <f>IF(データシート!L5=0,"",データシート!L5)</f>
        <v/>
      </c>
      <c r="D8" s="287"/>
      <c r="E8" s="287"/>
      <c r="F8" s="287"/>
      <c r="G8" s="287"/>
      <c r="H8" s="287"/>
      <c r="I8" s="287"/>
      <c r="J8" s="287"/>
      <c r="K8" s="287"/>
      <c r="L8" s="287"/>
      <c r="M8" s="287"/>
      <c r="N8" s="287"/>
      <c r="O8" s="287"/>
      <c r="P8" s="287"/>
      <c r="Q8" s="287"/>
      <c r="R8" s="287"/>
      <c r="S8" s="288"/>
      <c r="T8" s="62"/>
      <c r="U8" s="62"/>
      <c r="V8" s="50"/>
      <c r="W8" s="52"/>
      <c r="X8" s="50"/>
      <c r="Y8" s="50"/>
      <c r="Z8" s="50"/>
      <c r="AA8" s="50"/>
      <c r="AB8" s="50"/>
      <c r="AC8" s="50"/>
      <c r="AD8" s="50"/>
      <c r="AE8" s="50"/>
      <c r="AF8" s="50"/>
      <c r="AG8" s="50"/>
      <c r="AH8" s="50"/>
      <c r="AI8" s="50"/>
      <c r="AJ8" s="50"/>
    </row>
    <row r="9" spans="1:36" ht="19.5" customHeight="1">
      <c r="A9" s="63"/>
      <c r="B9" s="64"/>
      <c r="C9" s="438" t="str">
        <f>IF(データシート!N5=0,"",データシート!N5)</f>
        <v/>
      </c>
      <c r="D9" s="342"/>
      <c r="E9" s="342"/>
      <c r="F9" s="342"/>
      <c r="G9" s="342"/>
      <c r="H9" s="342"/>
      <c r="I9" s="342"/>
      <c r="J9" s="342"/>
      <c r="K9" s="342"/>
      <c r="L9" s="342"/>
      <c r="M9" s="342"/>
      <c r="N9" s="342"/>
      <c r="O9" s="342"/>
      <c r="P9" s="342"/>
      <c r="Q9" s="342"/>
      <c r="R9" s="342"/>
      <c r="S9" s="343"/>
      <c r="T9" s="65"/>
      <c r="U9" s="65"/>
      <c r="V9" s="50"/>
      <c r="W9" s="52"/>
      <c r="X9" s="50"/>
      <c r="Y9" s="50"/>
      <c r="Z9" s="50"/>
      <c r="AA9" s="50"/>
      <c r="AB9" s="50"/>
      <c r="AC9" s="50"/>
      <c r="AD9" s="50"/>
      <c r="AE9" s="50"/>
      <c r="AF9" s="50"/>
      <c r="AG9" s="50"/>
      <c r="AH9" s="50"/>
      <c r="AI9" s="50"/>
      <c r="AJ9" s="50"/>
    </row>
    <row r="10" spans="1:36" ht="19.5" customHeight="1">
      <c r="A10" s="407" t="s">
        <v>96</v>
      </c>
      <c r="B10" s="408"/>
      <c r="C10" s="402" t="str">
        <f>IF(データシート!P5=0,"",データシート!P5)</f>
        <v/>
      </c>
      <c r="D10" s="403"/>
      <c r="E10" s="403"/>
      <c r="F10" s="403"/>
      <c r="G10" s="403"/>
      <c r="H10" s="403"/>
      <c r="I10" s="404"/>
      <c r="J10" s="422" t="str">
        <f>IF(データシート!Q5="","",データシート!Q5)</f>
        <v xml:space="preserve"> </v>
      </c>
      <c r="K10" s="403"/>
      <c r="L10" s="403"/>
      <c r="M10" s="403"/>
      <c r="N10" s="403"/>
      <c r="O10" s="403"/>
      <c r="P10" s="403"/>
      <c r="Q10" s="403"/>
      <c r="R10" s="403"/>
      <c r="S10" s="419"/>
      <c r="T10" s="65"/>
      <c r="U10" s="65"/>
      <c r="V10" s="50"/>
      <c r="W10" s="52"/>
      <c r="X10" s="50"/>
      <c r="Y10" s="50"/>
      <c r="Z10" s="50"/>
      <c r="AA10" s="50"/>
      <c r="AB10" s="50"/>
      <c r="AC10" s="50"/>
      <c r="AD10" s="50"/>
      <c r="AE10" s="50"/>
      <c r="AF10" s="50"/>
      <c r="AG10" s="50"/>
      <c r="AH10" s="50"/>
      <c r="AI10" s="50"/>
      <c r="AJ10" s="50"/>
    </row>
    <row r="11" spans="1:36" ht="24.75" customHeight="1">
      <c r="A11" s="319"/>
      <c r="B11" s="399"/>
      <c r="C11" s="405">
        <f>データシート!O5</f>
        <v>0</v>
      </c>
      <c r="D11" s="342"/>
      <c r="E11" s="342"/>
      <c r="F11" s="342"/>
      <c r="G11" s="342"/>
      <c r="H11" s="342"/>
      <c r="I11" s="406"/>
      <c r="J11" s="397"/>
      <c r="K11" s="397"/>
      <c r="L11" s="397"/>
      <c r="M11" s="397"/>
      <c r="N11" s="397"/>
      <c r="O11" s="397"/>
      <c r="P11" s="397"/>
      <c r="Q11" s="397"/>
      <c r="R11" s="397"/>
      <c r="S11" s="420"/>
      <c r="T11" s="65"/>
      <c r="U11" s="65"/>
      <c r="V11" s="50"/>
      <c r="W11" s="52"/>
      <c r="X11" s="50"/>
      <c r="Y11" s="50"/>
      <c r="Z11" s="50"/>
      <c r="AA11" s="50"/>
      <c r="AB11" s="50"/>
      <c r="AC11" s="50"/>
      <c r="AD11" s="50"/>
      <c r="AE11" s="50"/>
      <c r="AF11" s="50"/>
      <c r="AG11" s="50"/>
      <c r="AH11" s="50"/>
      <c r="AI11" s="50"/>
      <c r="AJ11" s="50"/>
    </row>
    <row r="12" spans="1:36" ht="19.5" customHeight="1">
      <c r="A12" s="407" t="s">
        <v>98</v>
      </c>
      <c r="B12" s="408"/>
      <c r="C12" s="409" t="str">
        <f>IF(データシート!S5=0,"",データシート!S5)</f>
        <v>なし</v>
      </c>
      <c r="D12" s="284"/>
      <c r="E12" s="284"/>
      <c r="F12" s="284"/>
      <c r="G12" s="284"/>
      <c r="H12" s="284"/>
      <c r="I12" s="362"/>
      <c r="J12" s="422" t="str">
        <f>IF(データシート!T5="","",データシート!T5)</f>
        <v xml:space="preserve"> </v>
      </c>
      <c r="K12" s="403"/>
      <c r="L12" s="403"/>
      <c r="M12" s="403"/>
      <c r="N12" s="403"/>
      <c r="O12" s="403"/>
      <c r="P12" s="403"/>
      <c r="Q12" s="403"/>
      <c r="R12" s="403"/>
      <c r="S12" s="419"/>
      <c r="T12" s="65"/>
      <c r="U12" s="65"/>
      <c r="V12" s="50"/>
      <c r="W12" s="52"/>
      <c r="X12" s="50"/>
      <c r="Y12" s="50"/>
      <c r="Z12" s="50"/>
      <c r="AA12" s="50"/>
      <c r="AB12" s="50"/>
      <c r="AC12" s="50"/>
      <c r="AD12" s="50"/>
      <c r="AE12" s="50"/>
      <c r="AF12" s="50"/>
      <c r="AG12" s="50"/>
      <c r="AH12" s="50"/>
      <c r="AI12" s="50"/>
      <c r="AJ12" s="50"/>
    </row>
    <row r="13" spans="1:36" ht="24.75" customHeight="1">
      <c r="A13" s="319"/>
      <c r="B13" s="399"/>
      <c r="C13" s="410" t="str">
        <f>IF(データシート!R5=0,"",データシート!R5)</f>
        <v>なし</v>
      </c>
      <c r="D13" s="397"/>
      <c r="E13" s="397"/>
      <c r="F13" s="397"/>
      <c r="G13" s="397"/>
      <c r="H13" s="397"/>
      <c r="I13" s="411"/>
      <c r="J13" s="397"/>
      <c r="K13" s="397"/>
      <c r="L13" s="397"/>
      <c r="M13" s="397"/>
      <c r="N13" s="397"/>
      <c r="O13" s="397"/>
      <c r="P13" s="397"/>
      <c r="Q13" s="397"/>
      <c r="R13" s="397"/>
      <c r="S13" s="420"/>
      <c r="T13" s="65"/>
      <c r="U13" s="65"/>
      <c r="V13" s="50"/>
      <c r="W13" s="52"/>
      <c r="X13" s="50"/>
      <c r="Y13" s="50"/>
      <c r="Z13" s="50"/>
      <c r="AA13" s="50"/>
      <c r="AB13" s="50"/>
      <c r="AC13" s="50"/>
      <c r="AD13" s="50"/>
      <c r="AE13" s="50"/>
      <c r="AF13" s="50"/>
      <c r="AG13" s="50"/>
      <c r="AH13" s="50"/>
      <c r="AI13" s="50"/>
      <c r="AJ13" s="50"/>
    </row>
    <row r="14" spans="1:36" ht="30" customHeight="1">
      <c r="A14" s="432" t="s">
        <v>249</v>
      </c>
      <c r="B14" s="408"/>
      <c r="C14" s="66" t="str">
        <f>IF(データシート!V5="","",データシート!V5)</f>
        <v xml:space="preserve">  </v>
      </c>
      <c r="D14" s="67" t="str">
        <f>IF(データシート!U5="","",データシート!U5)</f>
        <v>/</v>
      </c>
      <c r="E14" s="67"/>
      <c r="F14" s="413" t="str">
        <f>IF(データシート!X5="","",データシート!X5)</f>
        <v xml:space="preserve">  </v>
      </c>
      <c r="G14" s="309"/>
      <c r="H14" s="67" t="str">
        <f>IF(データシート!W5="","",データシート!W5)</f>
        <v>/</v>
      </c>
      <c r="I14" s="67"/>
      <c r="J14" s="413" t="str">
        <f>IF(データシート!Z5="","",データシート!Z5)</f>
        <v xml:space="preserve">  </v>
      </c>
      <c r="K14" s="309"/>
      <c r="L14" s="67" t="str">
        <f>IF(データシート!Y5="","",データシート!Y5)</f>
        <v>/</v>
      </c>
      <c r="M14" s="67"/>
      <c r="N14" s="413" t="str">
        <f>IF(データシート!AB5="","",データシート!AB5)</f>
        <v xml:space="preserve">  </v>
      </c>
      <c r="O14" s="309"/>
      <c r="P14" s="431" t="str">
        <f>IF(データシート!AA5="","",データシート!AA5)</f>
        <v>/</v>
      </c>
      <c r="Q14" s="309"/>
      <c r="R14" s="315"/>
      <c r="S14" s="69"/>
      <c r="T14" s="70"/>
      <c r="U14" s="70"/>
      <c r="V14" s="50"/>
      <c r="W14" s="52"/>
      <c r="X14" s="50"/>
      <c r="Y14" s="50"/>
      <c r="Z14" s="50"/>
      <c r="AA14" s="50"/>
      <c r="AB14" s="50"/>
      <c r="AC14" s="50"/>
      <c r="AD14" s="50"/>
      <c r="AE14" s="50"/>
      <c r="AF14" s="50"/>
      <c r="AG14" s="50"/>
      <c r="AH14" s="50"/>
      <c r="AI14" s="50"/>
      <c r="AJ14" s="50"/>
    </row>
    <row r="15" spans="1:36" ht="30" customHeight="1">
      <c r="A15" s="319"/>
      <c r="B15" s="399"/>
      <c r="C15" s="66" t="str">
        <f>IF(データシート!AD5="","",データシート!AD5)</f>
        <v xml:space="preserve">  </v>
      </c>
      <c r="D15" s="67" t="str">
        <f>IF(データシート!AC5="","",データシート!AC5)</f>
        <v>/</v>
      </c>
      <c r="E15" s="68"/>
      <c r="F15" s="413" t="str">
        <f>IF(データシート!AF5="","",データシート!AF5)</f>
        <v xml:space="preserve">  </v>
      </c>
      <c r="G15" s="309"/>
      <c r="H15" s="67" t="str">
        <f>IF(データシート!AE5="","",データシート!AE5)</f>
        <v>/</v>
      </c>
      <c r="I15" s="68"/>
      <c r="J15" s="413" t="str">
        <f>IF(データシート!AH5="","",データシート!AH5)</f>
        <v xml:space="preserve">  </v>
      </c>
      <c r="K15" s="309"/>
      <c r="L15" s="67" t="str">
        <f>IF(データシート!AG5="","",データシート!AG5)</f>
        <v>/</v>
      </c>
      <c r="M15" s="68"/>
      <c r="N15" s="413" t="str">
        <f>IF(データシート!AJ5="","",データシート!AJ5)</f>
        <v xml:space="preserve">  </v>
      </c>
      <c r="O15" s="309"/>
      <c r="P15" s="431" t="str">
        <f>IF(データシート!AI5="","",データシート!AI5)</f>
        <v>/</v>
      </c>
      <c r="Q15" s="309"/>
      <c r="R15" s="315"/>
      <c r="S15" s="69"/>
      <c r="T15" s="70"/>
      <c r="U15" s="70"/>
      <c r="V15" s="50"/>
      <c r="W15" s="71">
        <v>1</v>
      </c>
      <c r="X15" s="72" t="s">
        <v>168</v>
      </c>
      <c r="Y15" s="50"/>
      <c r="Z15" s="50"/>
      <c r="AA15" s="50"/>
      <c r="AB15" s="50"/>
      <c r="AC15" s="50"/>
      <c r="AD15" s="50"/>
      <c r="AE15" s="50"/>
      <c r="AF15" s="50"/>
      <c r="AG15" s="50"/>
      <c r="AH15" s="50"/>
      <c r="AI15" s="50"/>
      <c r="AJ15" s="50"/>
    </row>
    <row r="16" spans="1:36" ht="30" customHeight="1">
      <c r="A16" s="433" t="s">
        <v>250</v>
      </c>
      <c r="B16" s="403"/>
      <c r="C16" s="423" t="str">
        <f>IF(データシート!AK5="","",データシート!AK5)</f>
        <v/>
      </c>
      <c r="D16" s="424"/>
      <c r="E16" s="424"/>
      <c r="F16" s="424"/>
      <c r="G16" s="424"/>
      <c r="H16" s="425"/>
      <c r="I16" s="429" t="str">
        <f>IF(データシート!AL5=0,"",データシート!AL5)</f>
        <v/>
      </c>
      <c r="J16" s="430" t="s">
        <v>154</v>
      </c>
      <c r="K16" s="403"/>
      <c r="L16" s="408"/>
      <c r="M16" s="434">
        <f>IF(データシート!AM5=0,0,データシート!AM5)</f>
        <v>0</v>
      </c>
      <c r="N16" s="403"/>
      <c r="O16" s="403"/>
      <c r="P16" s="403"/>
      <c r="Q16" s="421" t="s">
        <v>251</v>
      </c>
      <c r="R16" s="403"/>
      <c r="S16" s="419"/>
      <c r="T16" s="70"/>
      <c r="U16" s="70"/>
      <c r="V16" s="50"/>
      <c r="W16" s="71">
        <v>2</v>
      </c>
      <c r="X16" s="72" t="s">
        <v>252</v>
      </c>
      <c r="Y16" s="72"/>
      <c r="Z16" s="72"/>
      <c r="AA16" s="72"/>
      <c r="AB16" s="72"/>
      <c r="AC16" s="73"/>
      <c r="AD16" s="73"/>
      <c r="AE16" s="73"/>
      <c r="AF16" s="73"/>
      <c r="AG16" s="73"/>
      <c r="AH16" s="73"/>
      <c r="AI16" s="73"/>
      <c r="AJ16" s="73"/>
    </row>
    <row r="17" spans="1:36" ht="30" customHeight="1">
      <c r="A17" s="319"/>
      <c r="B17" s="397"/>
      <c r="C17" s="426"/>
      <c r="D17" s="427"/>
      <c r="E17" s="427"/>
      <c r="F17" s="427"/>
      <c r="G17" s="427"/>
      <c r="H17" s="428"/>
      <c r="I17" s="395"/>
      <c r="J17" s="418"/>
      <c r="K17" s="397"/>
      <c r="L17" s="399"/>
      <c r="M17" s="418"/>
      <c r="N17" s="397"/>
      <c r="O17" s="397"/>
      <c r="P17" s="397"/>
      <c r="Q17" s="397"/>
      <c r="R17" s="397"/>
      <c r="S17" s="420"/>
      <c r="T17" s="70"/>
      <c r="U17" s="70"/>
      <c r="V17" s="50"/>
      <c r="W17" s="71">
        <v>3</v>
      </c>
      <c r="X17" s="72" t="s">
        <v>171</v>
      </c>
      <c r="Y17" s="72"/>
      <c r="Z17" s="72"/>
      <c r="AA17" s="72"/>
      <c r="AB17" s="72"/>
      <c r="AC17" s="73"/>
      <c r="AD17" s="73"/>
      <c r="AE17" s="73"/>
      <c r="AF17" s="73"/>
      <c r="AG17" s="73"/>
      <c r="AH17" s="73"/>
      <c r="AI17" s="73"/>
      <c r="AJ17" s="73"/>
    </row>
    <row r="18" spans="1:36" ht="30" customHeight="1">
      <c r="A18" s="390" t="s">
        <v>253</v>
      </c>
      <c r="B18" s="315"/>
      <c r="C18" s="74" t="str">
        <f>IF(データシート!AO5=0,"",データシート!AO5)</f>
        <v/>
      </c>
      <c r="D18" s="400" t="str">
        <f>IF(データシート!AN5=0,"",データシート!AN5)</f>
        <v/>
      </c>
      <c r="E18" s="309"/>
      <c r="F18" s="309"/>
      <c r="G18" s="309"/>
      <c r="H18" s="309"/>
      <c r="I18" s="309"/>
      <c r="J18" s="315"/>
      <c r="K18" s="385" t="s">
        <v>159</v>
      </c>
      <c r="L18" s="315"/>
      <c r="M18" s="387">
        <f>データシート!I5</f>
        <v>0</v>
      </c>
      <c r="N18" s="309"/>
      <c r="O18" s="309"/>
      <c r="P18" s="309"/>
      <c r="Q18" s="309"/>
      <c r="R18" s="309"/>
      <c r="S18" s="310"/>
      <c r="T18" s="70"/>
      <c r="U18" s="70"/>
      <c r="V18" s="50"/>
      <c r="W18" s="71">
        <v>4</v>
      </c>
      <c r="X18" s="72" t="s">
        <v>172</v>
      </c>
      <c r="Y18" s="72"/>
      <c r="Z18" s="72"/>
      <c r="AA18" s="72"/>
      <c r="AB18" s="72"/>
      <c r="AC18" s="73"/>
      <c r="AD18" s="73"/>
      <c r="AE18" s="73"/>
      <c r="AF18" s="73"/>
      <c r="AG18" s="73"/>
      <c r="AH18" s="73"/>
      <c r="AI18" s="73"/>
      <c r="AJ18" s="73"/>
    </row>
    <row r="19" spans="1:36" ht="30" customHeight="1">
      <c r="A19" s="391" t="s">
        <v>156</v>
      </c>
      <c r="B19" s="315"/>
      <c r="C19" s="74" t="str">
        <f>IF(データシート!AP5=0,"",データシート!AP5)</f>
        <v/>
      </c>
      <c r="D19" s="415" t="e">
        <f>VLOOKUP(C19,$W$15:$X$19,2,FALSE)</f>
        <v>#N/A</v>
      </c>
      <c r="E19" s="309"/>
      <c r="F19" s="309"/>
      <c r="G19" s="309"/>
      <c r="H19" s="309"/>
      <c r="I19" s="309"/>
      <c r="J19" s="309"/>
      <c r="K19" s="309"/>
      <c r="L19" s="309"/>
      <c r="M19" s="309"/>
      <c r="N19" s="309"/>
      <c r="O19" s="309"/>
      <c r="P19" s="309"/>
      <c r="Q19" s="309"/>
      <c r="R19" s="309"/>
      <c r="S19" s="310"/>
      <c r="T19" s="70"/>
      <c r="U19" s="70"/>
      <c r="V19" s="50"/>
      <c r="W19" s="71">
        <v>5</v>
      </c>
      <c r="X19" s="72" t="s">
        <v>173</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392" t="s">
        <v>254</v>
      </c>
      <c r="B21" s="393" t="s">
        <v>50</v>
      </c>
      <c r="C21" s="77" t="s">
        <v>255</v>
      </c>
      <c r="D21" s="451">
        <f>データシート!AT3</f>
        <v>0</v>
      </c>
      <c r="E21" s="403"/>
      <c r="F21" s="403"/>
      <c r="G21" s="78"/>
      <c r="H21" s="78"/>
      <c r="I21" s="78"/>
      <c r="J21" s="78"/>
      <c r="K21" s="79"/>
      <c r="L21" s="417" t="s">
        <v>256</v>
      </c>
      <c r="M21" s="408"/>
      <c r="N21" s="417">
        <f>データシート!AR3</f>
        <v>0</v>
      </c>
      <c r="O21" s="403"/>
      <c r="P21" s="403"/>
      <c r="Q21" s="403"/>
      <c r="R21" s="403"/>
      <c r="S21" s="419"/>
      <c r="T21" s="80"/>
      <c r="U21" s="80"/>
      <c r="V21" s="50"/>
      <c r="W21" s="52"/>
      <c r="X21" s="50"/>
      <c r="Y21" s="50"/>
      <c r="Z21" s="50"/>
      <c r="AA21" s="50"/>
      <c r="AB21" s="50"/>
      <c r="AC21" s="50"/>
      <c r="AD21" s="50"/>
      <c r="AE21" s="50"/>
      <c r="AF21" s="50"/>
      <c r="AG21" s="50"/>
      <c r="AH21" s="50"/>
      <c r="AI21" s="50"/>
      <c r="AJ21" s="50"/>
    </row>
    <row r="22" spans="1:36" ht="19.5" customHeight="1">
      <c r="A22" s="281"/>
      <c r="B22" s="394"/>
      <c r="C22" s="388">
        <f>データシート!AU3</f>
        <v>0</v>
      </c>
      <c r="D22" s="274"/>
      <c r="E22" s="274"/>
      <c r="F22" s="274"/>
      <c r="G22" s="274"/>
      <c r="H22" s="274"/>
      <c r="I22" s="274"/>
      <c r="J22" s="274"/>
      <c r="K22" s="389"/>
      <c r="L22" s="418"/>
      <c r="M22" s="399"/>
      <c r="N22" s="418"/>
      <c r="O22" s="397"/>
      <c r="P22" s="397"/>
      <c r="Q22" s="397"/>
      <c r="R22" s="397"/>
      <c r="S22" s="420"/>
      <c r="T22" s="80"/>
      <c r="U22" s="80"/>
      <c r="V22" s="50"/>
      <c r="W22" s="52"/>
      <c r="X22" s="50"/>
      <c r="Y22" s="50"/>
      <c r="Z22" s="50"/>
      <c r="AA22" s="50"/>
      <c r="AB22" s="50"/>
      <c r="AC22" s="50"/>
      <c r="AD22" s="50"/>
      <c r="AE22" s="50"/>
      <c r="AF22" s="50"/>
      <c r="AG22" s="50"/>
      <c r="AH22" s="50"/>
      <c r="AI22" s="50"/>
      <c r="AJ22" s="50"/>
    </row>
    <row r="23" spans="1:36" ht="39.75" customHeight="1">
      <c r="A23" s="81" t="s">
        <v>257</v>
      </c>
      <c r="B23" s="395"/>
      <c r="C23" s="396" t="s">
        <v>52</v>
      </c>
      <c r="D23" s="397"/>
      <c r="E23" s="397"/>
      <c r="F23" s="398">
        <f>データシート!AV3</f>
        <v>0</v>
      </c>
      <c r="G23" s="397"/>
      <c r="H23" s="397"/>
      <c r="I23" s="397"/>
      <c r="J23" s="397"/>
      <c r="K23" s="399"/>
      <c r="L23" s="386" t="s">
        <v>258</v>
      </c>
      <c r="M23" s="315"/>
      <c r="N23" s="386">
        <f>データシート!AS3</f>
        <v>0</v>
      </c>
      <c r="O23" s="309"/>
      <c r="P23" s="309"/>
      <c r="Q23" s="309"/>
      <c r="R23" s="309"/>
      <c r="S23" s="310"/>
      <c r="T23" s="80"/>
      <c r="U23" s="80"/>
      <c r="V23" s="50"/>
      <c r="W23" s="52"/>
      <c r="X23" s="50"/>
      <c r="Y23" s="50"/>
      <c r="Z23" s="50"/>
      <c r="AA23" s="50"/>
      <c r="AB23" s="50"/>
      <c r="AC23" s="50"/>
      <c r="AD23" s="50"/>
      <c r="AE23" s="50"/>
      <c r="AF23" s="50"/>
      <c r="AG23" s="50"/>
      <c r="AH23" s="50"/>
      <c r="AI23" s="50"/>
      <c r="AJ23" s="50"/>
    </row>
    <row r="24" spans="1:36" ht="2.25" customHeight="1">
      <c r="A24" s="414"/>
      <c r="B24" s="309"/>
      <c r="C24" s="309"/>
      <c r="D24" s="309"/>
      <c r="E24" s="309"/>
      <c r="F24" s="309"/>
      <c r="G24" s="309"/>
      <c r="H24" s="309"/>
      <c r="I24" s="309"/>
      <c r="J24" s="309"/>
      <c r="K24" s="309"/>
      <c r="L24" s="309"/>
      <c r="M24" s="309"/>
      <c r="N24" s="309"/>
      <c r="O24" s="309"/>
      <c r="P24" s="309"/>
      <c r="Q24" s="309"/>
      <c r="R24" s="309"/>
      <c r="S24" s="56"/>
      <c r="T24" s="52"/>
      <c r="U24" s="52"/>
      <c r="V24" s="50"/>
      <c r="W24" s="52"/>
      <c r="X24" s="50"/>
      <c r="Y24" s="50"/>
      <c r="Z24" s="50"/>
      <c r="AA24" s="50"/>
      <c r="AB24" s="50"/>
      <c r="AC24" s="50"/>
      <c r="AD24" s="50"/>
      <c r="AE24" s="50"/>
      <c r="AF24" s="50"/>
      <c r="AG24" s="50"/>
      <c r="AH24" s="50"/>
      <c r="AI24" s="50"/>
      <c r="AJ24" s="50"/>
    </row>
    <row r="25" spans="1:36" ht="18.75" customHeight="1">
      <c r="A25" s="82" t="s">
        <v>259</v>
      </c>
      <c r="B25" s="83"/>
      <c r="C25" s="84"/>
      <c r="D25" s="83"/>
      <c r="E25" s="85"/>
      <c r="F25" s="86"/>
      <c r="G25" s="86"/>
      <c r="H25" s="87"/>
      <c r="I25" s="87"/>
      <c r="J25" s="86"/>
      <c r="K25" s="86"/>
      <c r="L25" s="412" t="str">
        <f>+印刷シートA!L25</f>
        <v>令和　５年</v>
      </c>
      <c r="M25" s="403"/>
      <c r="N25" s="88">
        <f>+印刷シートA!N25</f>
        <v>0</v>
      </c>
      <c r="O25" s="89" t="s">
        <v>260</v>
      </c>
      <c r="P25" s="90">
        <f>+印刷シートA!P25</f>
        <v>0</v>
      </c>
      <c r="Q25" s="91" t="s">
        <v>261</v>
      </c>
      <c r="R25" s="92"/>
      <c r="S25" s="93"/>
      <c r="T25" s="94"/>
      <c r="U25" s="94"/>
      <c r="V25" s="95"/>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14" t="s">
        <v>263</v>
      </c>
      <c r="B28" s="103"/>
      <c r="C28" s="103"/>
      <c r="D28" s="103"/>
      <c r="E28" s="104" t="s">
        <v>264</v>
      </c>
      <c r="F28" s="103"/>
      <c r="G28" s="103"/>
      <c r="H28" s="103"/>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14" t="s">
        <v>265</v>
      </c>
      <c r="B29" s="85"/>
      <c r="C29" s="85"/>
      <c r="D29" s="85"/>
      <c r="E29" s="104" t="s">
        <v>266</v>
      </c>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85"/>
      <c r="J31" s="401"/>
      <c r="K31" s="274"/>
      <c r="L31" s="274"/>
      <c r="M31" s="274"/>
      <c r="N31" s="274"/>
      <c r="O31" s="274"/>
      <c r="P31" s="80"/>
      <c r="Q31" s="80"/>
      <c r="R31" s="80"/>
      <c r="S31" s="101"/>
      <c r="T31" s="52"/>
      <c r="U31" s="52"/>
      <c r="V31" s="95"/>
      <c r="W31" s="52"/>
      <c r="X31" s="50"/>
      <c r="Y31" s="50"/>
      <c r="Z31" s="50"/>
      <c r="AA31" s="50"/>
      <c r="AB31" s="50"/>
      <c r="AC31" s="50"/>
      <c r="AD31" s="50"/>
      <c r="AE31" s="50"/>
      <c r="AF31" s="50"/>
      <c r="AG31" s="50"/>
      <c r="AH31" s="50"/>
      <c r="AI31" s="50"/>
      <c r="AJ31" s="50"/>
    </row>
    <row r="32" spans="1:36" ht="18.75" customHeight="1">
      <c r="A32" s="96"/>
      <c r="B32" s="86"/>
      <c r="C32" s="86"/>
      <c r="D32" s="379" t="s">
        <v>268</v>
      </c>
      <c r="E32" s="274"/>
      <c r="F32" s="274"/>
      <c r="G32" s="274"/>
      <c r="H32" s="274"/>
      <c r="I32" s="105"/>
      <c r="J32" s="380">
        <f>印刷シートA!J32</f>
        <v>0</v>
      </c>
      <c r="K32" s="274"/>
      <c r="L32" s="274"/>
      <c r="M32" s="274"/>
      <c r="N32" s="274"/>
      <c r="O32" s="274"/>
      <c r="P32" s="381"/>
      <c r="Q32" s="106" t="s">
        <v>269</v>
      </c>
      <c r="R32" s="107"/>
      <c r="S32" s="101"/>
      <c r="T32" s="52"/>
      <c r="U32" s="108"/>
      <c r="V32" s="382"/>
      <c r="W32" s="274"/>
      <c r="X32" s="274"/>
      <c r="Y32" s="274"/>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 customHeight="1">
      <c r="A35" s="50"/>
      <c r="B35" s="50"/>
      <c r="C35" s="50"/>
      <c r="D35" s="50"/>
      <c r="E35" s="50"/>
      <c r="F35" s="50"/>
      <c r="G35" s="50"/>
      <c r="H35" s="50"/>
      <c r="I35" s="50"/>
      <c r="J35" s="50"/>
      <c r="K35" s="50"/>
      <c r="L35" s="50"/>
      <c r="M35" s="50"/>
      <c r="N35" s="50"/>
      <c r="O35" s="50"/>
      <c r="P35" s="50"/>
      <c r="Q35" s="50"/>
      <c r="R35" s="50"/>
      <c r="S35" s="50"/>
      <c r="T35" s="50"/>
      <c r="U35" s="50"/>
      <c r="V35" s="50"/>
      <c r="W35" s="52"/>
      <c r="X35" s="50"/>
      <c r="Y35" s="50"/>
      <c r="Z35" s="50"/>
      <c r="AA35" s="50"/>
      <c r="AB35" s="50"/>
      <c r="AC35" s="50"/>
      <c r="AD35" s="50"/>
      <c r="AE35" s="50"/>
      <c r="AF35" s="50"/>
      <c r="AG35" s="50"/>
      <c r="AH35" s="50"/>
      <c r="AI35" s="50"/>
      <c r="AJ35" s="50"/>
    </row>
    <row r="36" spans="1:36" ht="12" customHeight="1">
      <c r="A36" s="450" t="s">
        <v>271</v>
      </c>
      <c r="B36" s="274"/>
      <c r="C36" s="274"/>
      <c r="D36" s="274"/>
      <c r="E36" s="274"/>
      <c r="F36" s="274"/>
      <c r="G36" s="274"/>
      <c r="H36" s="274"/>
      <c r="I36" s="274"/>
      <c r="J36" s="274"/>
      <c r="K36" s="274"/>
      <c r="L36" s="274"/>
      <c r="M36" s="274"/>
      <c r="N36" s="274"/>
      <c r="O36" s="274"/>
      <c r="P36" s="274"/>
      <c r="Q36" s="274"/>
      <c r="R36" s="274"/>
      <c r="S36" s="274"/>
      <c r="T36" s="50"/>
      <c r="U36" s="50"/>
      <c r="V36" s="50"/>
      <c r="W36" s="52"/>
      <c r="X36" s="50"/>
      <c r="Y36" s="50"/>
      <c r="Z36" s="50"/>
      <c r="AA36" s="50"/>
      <c r="AB36" s="50"/>
      <c r="AC36" s="50"/>
      <c r="AD36" s="50"/>
      <c r="AE36" s="50"/>
      <c r="AF36" s="50"/>
      <c r="AG36" s="50"/>
      <c r="AH36" s="50"/>
      <c r="AI36" s="50"/>
      <c r="AJ36" s="50"/>
    </row>
    <row r="37" spans="1:36" ht="12" customHeight="1">
      <c r="A37" s="274"/>
      <c r="B37" s="274"/>
      <c r="C37" s="274"/>
      <c r="D37" s="274"/>
      <c r="E37" s="274"/>
      <c r="F37" s="274"/>
      <c r="G37" s="274"/>
      <c r="H37" s="274"/>
      <c r="I37" s="274"/>
      <c r="J37" s="274"/>
      <c r="K37" s="274"/>
      <c r="L37" s="274"/>
      <c r="M37" s="274"/>
      <c r="N37" s="274"/>
      <c r="O37" s="274"/>
      <c r="P37" s="274"/>
      <c r="Q37" s="274"/>
      <c r="R37" s="274"/>
      <c r="S37" s="274"/>
      <c r="T37" s="50"/>
      <c r="U37" s="50"/>
      <c r="V37" s="50"/>
      <c r="W37" s="52"/>
      <c r="X37" s="50"/>
      <c r="Y37" s="50"/>
      <c r="Z37" s="50"/>
      <c r="AA37" s="50"/>
      <c r="AB37" s="50"/>
      <c r="AC37" s="50"/>
      <c r="AD37" s="50"/>
      <c r="AE37" s="50"/>
      <c r="AF37" s="50"/>
      <c r="AG37" s="50"/>
      <c r="AH37" s="50"/>
      <c r="AI37" s="50"/>
      <c r="AJ37" s="50"/>
    </row>
    <row r="38" spans="1:36" ht="12" customHeight="1">
      <c r="A38" s="274"/>
      <c r="B38" s="274"/>
      <c r="C38" s="274"/>
      <c r="D38" s="274"/>
      <c r="E38" s="274"/>
      <c r="F38" s="274"/>
      <c r="G38" s="274"/>
      <c r="H38" s="274"/>
      <c r="I38" s="274"/>
      <c r="J38" s="274"/>
      <c r="K38" s="274"/>
      <c r="L38" s="274"/>
      <c r="M38" s="274"/>
      <c r="N38" s="274"/>
      <c r="O38" s="274"/>
      <c r="P38" s="274"/>
      <c r="Q38" s="274"/>
      <c r="R38" s="274"/>
      <c r="S38" s="274"/>
      <c r="T38" s="50"/>
      <c r="U38" s="50"/>
      <c r="V38" s="50"/>
      <c r="W38" s="52"/>
      <c r="X38" s="50"/>
      <c r="Y38" s="50"/>
      <c r="Z38" s="50"/>
      <c r="AA38" s="50"/>
      <c r="AB38" s="50"/>
      <c r="AC38" s="50"/>
      <c r="AD38" s="50"/>
      <c r="AE38" s="50"/>
      <c r="AF38" s="50"/>
      <c r="AG38" s="50"/>
      <c r="AH38" s="50"/>
      <c r="AI38" s="50"/>
      <c r="AJ38" s="50"/>
    </row>
    <row r="39" spans="1:36" ht="12" customHeight="1">
      <c r="A39" s="274"/>
      <c r="B39" s="274"/>
      <c r="C39" s="274"/>
      <c r="D39" s="274"/>
      <c r="E39" s="274"/>
      <c r="F39" s="274"/>
      <c r="G39" s="274"/>
      <c r="H39" s="274"/>
      <c r="I39" s="274"/>
      <c r="J39" s="274"/>
      <c r="K39" s="274"/>
      <c r="L39" s="274"/>
      <c r="M39" s="274"/>
      <c r="N39" s="274"/>
      <c r="O39" s="274"/>
      <c r="P39" s="274"/>
      <c r="Q39" s="274"/>
      <c r="R39" s="274"/>
      <c r="S39" s="274"/>
      <c r="T39" s="50"/>
      <c r="U39" s="50"/>
      <c r="V39" s="50"/>
      <c r="W39" s="52"/>
      <c r="X39" s="50"/>
      <c r="Y39" s="50"/>
      <c r="Z39" s="50"/>
      <c r="AA39" s="50"/>
      <c r="AB39" s="50"/>
      <c r="AC39" s="50"/>
      <c r="AD39" s="50"/>
      <c r="AE39" s="50"/>
      <c r="AF39" s="50"/>
      <c r="AG39" s="50"/>
      <c r="AH39" s="50"/>
      <c r="AI39" s="50"/>
      <c r="AJ39" s="50"/>
    </row>
    <row r="40" spans="1:36" ht="12" customHeight="1">
      <c r="A40" s="274"/>
      <c r="B40" s="274"/>
      <c r="C40" s="274"/>
      <c r="D40" s="274"/>
      <c r="E40" s="274"/>
      <c r="F40" s="274"/>
      <c r="G40" s="274"/>
      <c r="H40" s="274"/>
      <c r="I40" s="274"/>
      <c r="J40" s="274"/>
      <c r="K40" s="274"/>
      <c r="L40" s="274"/>
      <c r="M40" s="274"/>
      <c r="N40" s="274"/>
      <c r="O40" s="274"/>
      <c r="P40" s="274"/>
      <c r="Q40" s="274"/>
      <c r="R40" s="274"/>
      <c r="S40" s="274"/>
      <c r="T40" s="50"/>
      <c r="U40" s="50"/>
      <c r="V40" s="50"/>
      <c r="W40" s="52"/>
      <c r="X40" s="50"/>
      <c r="Y40" s="50"/>
      <c r="Z40" s="50"/>
      <c r="AA40" s="50"/>
      <c r="AB40" s="50"/>
      <c r="AC40" s="50"/>
      <c r="AD40" s="50"/>
      <c r="AE40" s="50"/>
      <c r="AF40" s="50"/>
      <c r="AG40" s="50"/>
      <c r="AH40" s="50"/>
      <c r="AI40" s="50"/>
      <c r="AJ40" s="50"/>
    </row>
    <row r="41" spans="1:36" ht="12" customHeight="1">
      <c r="A41" s="274"/>
      <c r="B41" s="274"/>
      <c r="C41" s="274"/>
      <c r="D41" s="274"/>
      <c r="E41" s="274"/>
      <c r="F41" s="274"/>
      <c r="G41" s="274"/>
      <c r="H41" s="274"/>
      <c r="I41" s="274"/>
      <c r="J41" s="274"/>
      <c r="K41" s="274"/>
      <c r="L41" s="274"/>
      <c r="M41" s="274"/>
      <c r="N41" s="274"/>
      <c r="O41" s="274"/>
      <c r="P41" s="274"/>
      <c r="Q41" s="274"/>
      <c r="R41" s="274"/>
      <c r="S41" s="274"/>
      <c r="T41" s="50"/>
      <c r="U41" s="50"/>
      <c r="V41" s="50"/>
      <c r="W41" s="52"/>
      <c r="X41" s="50"/>
      <c r="Y41" s="50"/>
      <c r="Z41" s="50"/>
      <c r="AA41" s="50"/>
      <c r="AB41" s="50"/>
      <c r="AC41" s="50"/>
      <c r="AD41" s="50"/>
      <c r="AE41" s="50"/>
      <c r="AF41" s="50"/>
      <c r="AG41" s="50"/>
      <c r="AH41" s="50"/>
      <c r="AI41" s="50"/>
      <c r="AJ41" s="50"/>
    </row>
    <row r="42" spans="1:36" ht="7.5" customHeight="1">
      <c r="A42" s="274"/>
      <c r="B42" s="274"/>
      <c r="C42" s="274"/>
      <c r="D42" s="274"/>
      <c r="E42" s="274"/>
      <c r="F42" s="274"/>
      <c r="G42" s="274"/>
      <c r="H42" s="274"/>
      <c r="I42" s="274"/>
      <c r="J42" s="274"/>
      <c r="K42" s="274"/>
      <c r="L42" s="274"/>
      <c r="M42" s="274"/>
      <c r="N42" s="274"/>
      <c r="O42" s="274"/>
      <c r="P42" s="274"/>
      <c r="Q42" s="274"/>
      <c r="R42" s="274"/>
      <c r="S42" s="274"/>
      <c r="T42" s="50"/>
      <c r="U42" s="50"/>
      <c r="V42" s="50"/>
      <c r="W42" s="52"/>
      <c r="X42" s="50"/>
      <c r="Y42" s="50"/>
      <c r="Z42" s="50"/>
      <c r="AA42" s="50"/>
      <c r="AB42" s="50"/>
      <c r="AC42" s="50"/>
      <c r="AD42" s="50"/>
      <c r="AE42" s="50"/>
      <c r="AF42" s="50"/>
      <c r="AG42" s="50"/>
      <c r="AH42" s="50"/>
      <c r="AI42" s="50"/>
      <c r="AJ42" s="50"/>
    </row>
    <row r="43" spans="1:36" ht="12" customHeight="1">
      <c r="A43" s="274"/>
      <c r="B43" s="274"/>
      <c r="C43" s="274"/>
      <c r="D43" s="274"/>
      <c r="E43" s="274"/>
      <c r="F43" s="274"/>
      <c r="G43" s="274"/>
      <c r="H43" s="274"/>
      <c r="I43" s="274"/>
      <c r="J43" s="274"/>
      <c r="K43" s="274"/>
      <c r="L43" s="274"/>
      <c r="M43" s="274"/>
      <c r="N43" s="274"/>
      <c r="O43" s="274"/>
      <c r="P43" s="274"/>
      <c r="Q43" s="274"/>
      <c r="R43" s="274"/>
      <c r="S43" s="274"/>
      <c r="T43" s="50"/>
      <c r="U43" s="50"/>
      <c r="V43" s="50"/>
      <c r="W43" s="52"/>
      <c r="X43" s="50"/>
      <c r="Y43" s="50"/>
      <c r="Z43" s="50"/>
      <c r="AA43" s="50"/>
      <c r="AB43" s="50"/>
      <c r="AC43" s="50"/>
      <c r="AD43" s="50"/>
      <c r="AE43" s="50"/>
      <c r="AF43" s="50"/>
      <c r="AG43" s="50"/>
      <c r="AH43" s="50"/>
      <c r="AI43" s="50"/>
      <c r="AJ43" s="50"/>
    </row>
    <row r="44" spans="1:36" ht="12" customHeight="1">
      <c r="A44" s="274"/>
      <c r="B44" s="274"/>
      <c r="C44" s="274"/>
      <c r="D44" s="274"/>
      <c r="E44" s="274"/>
      <c r="F44" s="274"/>
      <c r="G44" s="274"/>
      <c r="H44" s="274"/>
      <c r="I44" s="274"/>
      <c r="J44" s="274"/>
      <c r="K44" s="274"/>
      <c r="L44" s="274"/>
      <c r="M44" s="274"/>
      <c r="N44" s="274"/>
      <c r="O44" s="274"/>
      <c r="P44" s="274"/>
      <c r="Q44" s="274"/>
      <c r="R44" s="274"/>
      <c r="S44" s="274"/>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mergeCells count="67">
    <mergeCell ref="A4:R4"/>
    <mergeCell ref="J6:K6"/>
    <mergeCell ref="L6:M6"/>
    <mergeCell ref="A5:B6"/>
    <mergeCell ref="C5:G5"/>
    <mergeCell ref="H5:K5"/>
    <mergeCell ref="L5:M5"/>
    <mergeCell ref="N5:S5"/>
    <mergeCell ref="C6:F6"/>
    <mergeCell ref="H6:I6"/>
    <mergeCell ref="N6:S6"/>
    <mergeCell ref="B1:P1"/>
    <mergeCell ref="A3:B3"/>
    <mergeCell ref="C3:D3"/>
    <mergeCell ref="E3:G3"/>
    <mergeCell ref="H3:K3"/>
    <mergeCell ref="L3:N3"/>
    <mergeCell ref="C7:S7"/>
    <mergeCell ref="A8:B8"/>
    <mergeCell ref="C8:S8"/>
    <mergeCell ref="C9:S9"/>
    <mergeCell ref="A10:B11"/>
    <mergeCell ref="J10:S11"/>
    <mergeCell ref="J12:S13"/>
    <mergeCell ref="F14:G14"/>
    <mergeCell ref="F15:G15"/>
    <mergeCell ref="C16:H17"/>
    <mergeCell ref="I16:I17"/>
    <mergeCell ref="J16:L17"/>
    <mergeCell ref="N14:O14"/>
    <mergeCell ref="P14:R14"/>
    <mergeCell ref="P15:R15"/>
    <mergeCell ref="J14:K14"/>
    <mergeCell ref="J15:K15"/>
    <mergeCell ref="M16:P17"/>
    <mergeCell ref="L25:M25"/>
    <mergeCell ref="N15:O15"/>
    <mergeCell ref="N23:S23"/>
    <mergeCell ref="A24:R24"/>
    <mergeCell ref="D19:S19"/>
    <mergeCell ref="D21:F21"/>
    <mergeCell ref="L21:M22"/>
    <mergeCell ref="N21:S22"/>
    <mergeCell ref="Q16:S17"/>
    <mergeCell ref="A14:B15"/>
    <mergeCell ref="A16:B17"/>
    <mergeCell ref="C10:I10"/>
    <mergeCell ref="C11:I11"/>
    <mergeCell ref="A12:B13"/>
    <mergeCell ref="C12:I12"/>
    <mergeCell ref="C13:I13"/>
    <mergeCell ref="D32:H32"/>
    <mergeCell ref="J32:P32"/>
    <mergeCell ref="V32:Y32"/>
    <mergeCell ref="A36:S44"/>
    <mergeCell ref="K18:L18"/>
    <mergeCell ref="L23:M23"/>
    <mergeCell ref="M18:S18"/>
    <mergeCell ref="C22:K22"/>
    <mergeCell ref="A18:B18"/>
    <mergeCell ref="A19:B19"/>
    <mergeCell ref="A21:A22"/>
    <mergeCell ref="B21:B23"/>
    <mergeCell ref="C23:E23"/>
    <mergeCell ref="F23:K23"/>
    <mergeCell ref="D18:J18"/>
    <mergeCell ref="J31:O31"/>
  </mergeCells>
  <phoneticPr fontId="58"/>
  <printOptions horizontalCentered="1" verticalCentered="1"/>
  <pageMargins left="0.39370078740157483" right="0.39370078740157483" top="0.59020397231334776" bottom="0.59020397231334776" header="0" footer="0"/>
  <pageSetup paperSize="9" scale="9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Z1000"/>
  <sheetViews>
    <sheetView showGridLines="0" view="pageBreakPreview" zoomScale="60" zoomScaleNormal="100" workbookViewId="0">
      <selection activeCell="D11" sqref="D11"/>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6.5703125" customWidth="1"/>
    <col min="7" max="7" width="5.5703125" customWidth="1"/>
    <col min="8" max="8" width="9.42578125" customWidth="1"/>
    <col min="9" max="9" width="3.42578125" customWidth="1"/>
    <col min="10" max="10" width="6.42578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26" width="8" customWidth="1"/>
  </cols>
  <sheetData>
    <row r="1" spans="1:26" ht="46.5" customHeight="1">
      <c r="A1" s="50"/>
      <c r="B1" s="476" t="s">
        <v>355</v>
      </c>
      <c r="C1" s="477"/>
      <c r="D1" s="477"/>
      <c r="E1" s="477"/>
      <c r="F1" s="477"/>
      <c r="G1" s="477"/>
      <c r="H1" s="477"/>
      <c r="I1" s="477"/>
      <c r="J1" s="477"/>
      <c r="K1" s="477"/>
      <c r="L1" s="477"/>
      <c r="M1" s="477"/>
      <c r="N1" s="477"/>
      <c r="O1" s="477"/>
      <c r="P1" s="477"/>
      <c r="Q1" s="51"/>
      <c r="R1" s="51"/>
      <c r="S1" s="51"/>
      <c r="T1" s="51"/>
      <c r="U1" s="51"/>
      <c r="V1" s="50"/>
      <c r="W1" s="50"/>
      <c r="X1" s="50"/>
      <c r="Y1" s="50"/>
      <c r="Z1" s="50"/>
    </row>
    <row r="2" spans="1:26" ht="7.5" customHeight="1" thickBot="1">
      <c r="A2" s="50"/>
      <c r="B2" s="50"/>
      <c r="C2" s="50"/>
      <c r="D2" s="50"/>
      <c r="E2" s="50"/>
      <c r="F2" s="50"/>
      <c r="G2" s="50"/>
      <c r="H2" s="50"/>
      <c r="I2" s="50"/>
      <c r="J2" s="50"/>
      <c r="K2" s="50"/>
      <c r="L2" s="50"/>
      <c r="M2" s="50"/>
      <c r="N2" s="50"/>
      <c r="O2" s="50"/>
      <c r="P2" s="50"/>
      <c r="Q2" s="50"/>
      <c r="R2" s="50"/>
      <c r="S2" s="50"/>
      <c r="T2" s="50"/>
      <c r="U2" s="50"/>
      <c r="V2" s="50"/>
      <c r="W2" s="50"/>
      <c r="X2" s="50"/>
      <c r="Y2" s="50"/>
      <c r="Z2" s="50"/>
    </row>
    <row r="3" spans="1:26" ht="30" customHeight="1">
      <c r="A3" s="483" t="s">
        <v>241</v>
      </c>
      <c r="B3" s="481"/>
      <c r="C3" s="478" t="s">
        <v>242</v>
      </c>
      <c r="D3" s="479"/>
      <c r="E3" s="480" t="s">
        <v>275</v>
      </c>
      <c r="F3" s="479"/>
      <c r="G3" s="481"/>
      <c r="H3" s="482" t="s">
        <v>32</v>
      </c>
      <c r="I3" s="479"/>
      <c r="J3" s="479"/>
      <c r="K3" s="481"/>
      <c r="L3" s="478">
        <f>データシート!B3</f>
        <v>0</v>
      </c>
      <c r="M3" s="479"/>
      <c r="N3" s="479"/>
      <c r="O3" s="219" t="s">
        <v>244</v>
      </c>
      <c r="P3" s="219"/>
      <c r="Q3" s="219"/>
      <c r="R3" s="219"/>
      <c r="S3" s="220"/>
      <c r="T3" s="55"/>
      <c r="U3" s="55"/>
      <c r="V3" s="50"/>
      <c r="W3" s="50"/>
      <c r="X3" s="50"/>
      <c r="Y3" s="50"/>
      <c r="Z3" s="50"/>
    </row>
    <row r="4" spans="1:26" ht="2.25" customHeight="1">
      <c r="A4" s="463"/>
      <c r="B4" s="309"/>
      <c r="C4" s="309"/>
      <c r="D4" s="309"/>
      <c r="E4" s="309"/>
      <c r="F4" s="309"/>
      <c r="G4" s="309"/>
      <c r="H4" s="309"/>
      <c r="I4" s="309"/>
      <c r="J4" s="309"/>
      <c r="K4" s="309"/>
      <c r="L4" s="309"/>
      <c r="M4" s="309"/>
      <c r="N4" s="309"/>
      <c r="O4" s="309"/>
      <c r="P4" s="309"/>
      <c r="Q4" s="309"/>
      <c r="R4" s="309"/>
      <c r="S4" s="221"/>
      <c r="T4" s="52"/>
      <c r="U4" s="52"/>
      <c r="V4" s="50"/>
      <c r="W4" s="50"/>
      <c r="X4" s="50"/>
      <c r="Y4" s="50"/>
      <c r="Z4" s="50"/>
    </row>
    <row r="5" spans="1:26" ht="19.5" customHeight="1">
      <c r="A5" s="222"/>
      <c r="B5" s="60"/>
      <c r="C5" s="446">
        <f>データシート!D3</f>
        <v>0</v>
      </c>
      <c r="D5" s="309"/>
      <c r="E5" s="309"/>
      <c r="F5" s="309"/>
      <c r="G5" s="309"/>
      <c r="H5" s="309"/>
      <c r="I5" s="309"/>
      <c r="J5" s="309"/>
      <c r="K5" s="309"/>
      <c r="L5" s="309"/>
      <c r="M5" s="309"/>
      <c r="N5" s="309"/>
      <c r="O5" s="309"/>
      <c r="P5" s="309"/>
      <c r="Q5" s="309"/>
      <c r="R5" s="309"/>
      <c r="S5" s="464"/>
      <c r="T5" s="57"/>
      <c r="U5" s="57"/>
      <c r="V5" s="50"/>
      <c r="W5" s="50"/>
      <c r="X5" s="50"/>
      <c r="Y5" s="50"/>
      <c r="Z5" s="50"/>
    </row>
    <row r="6" spans="1:26" ht="45" customHeight="1">
      <c r="A6" s="474" t="s">
        <v>38</v>
      </c>
      <c r="B6" s="399"/>
      <c r="C6" s="469">
        <f>データシート!C3</f>
        <v>0</v>
      </c>
      <c r="D6" s="309"/>
      <c r="E6" s="309"/>
      <c r="F6" s="309"/>
      <c r="G6" s="309"/>
      <c r="H6" s="309"/>
      <c r="I6" s="309"/>
      <c r="J6" s="309"/>
      <c r="K6" s="309"/>
      <c r="L6" s="309"/>
      <c r="M6" s="309"/>
      <c r="N6" s="309"/>
      <c r="O6" s="309"/>
      <c r="P6" s="309"/>
      <c r="Q6" s="309"/>
      <c r="R6" s="309"/>
      <c r="S6" s="464"/>
      <c r="T6" s="52"/>
      <c r="U6" s="52"/>
      <c r="V6" s="50"/>
      <c r="W6" s="50"/>
      <c r="X6" s="50"/>
      <c r="Y6" s="50"/>
      <c r="Z6" s="50"/>
    </row>
    <row r="7" spans="1:26" ht="2.25" customHeight="1">
      <c r="A7" s="463"/>
      <c r="B7" s="309"/>
      <c r="C7" s="309"/>
      <c r="D7" s="309"/>
      <c r="E7" s="309"/>
      <c r="F7" s="309"/>
      <c r="G7" s="309"/>
      <c r="H7" s="309"/>
      <c r="I7" s="309"/>
      <c r="J7" s="309"/>
      <c r="K7" s="309"/>
      <c r="L7" s="309"/>
      <c r="M7" s="309"/>
      <c r="N7" s="309"/>
      <c r="O7" s="309"/>
      <c r="P7" s="309"/>
      <c r="Q7" s="309"/>
      <c r="R7" s="309"/>
      <c r="S7" s="221"/>
      <c r="T7" s="52"/>
      <c r="U7" s="52"/>
      <c r="V7" s="50"/>
      <c r="W7" s="50"/>
      <c r="X7" s="50"/>
      <c r="Y7" s="50"/>
      <c r="Z7" s="50"/>
    </row>
    <row r="8" spans="1:26" ht="39.75" customHeight="1">
      <c r="A8" s="475" t="s">
        <v>276</v>
      </c>
      <c r="B8" s="408"/>
      <c r="C8" s="115" t="s">
        <v>66</v>
      </c>
      <c r="D8" s="116">
        <v>8000</v>
      </c>
      <c r="E8" s="117"/>
      <c r="F8" s="470" t="s">
        <v>277</v>
      </c>
      <c r="G8" s="284"/>
      <c r="H8" s="118">
        <f>COUNTA(記入シート!F31:N31)</f>
        <v>0</v>
      </c>
      <c r="I8" s="118"/>
      <c r="J8" s="471" t="s">
        <v>278</v>
      </c>
      <c r="K8" s="472"/>
      <c r="L8" s="118" t="s">
        <v>279</v>
      </c>
      <c r="M8" s="118"/>
      <c r="N8" s="465">
        <f t="shared" ref="N8:N10" si="0">D8*H8</f>
        <v>0</v>
      </c>
      <c r="O8" s="284"/>
      <c r="P8" s="473" t="s">
        <v>280</v>
      </c>
      <c r="Q8" s="284"/>
      <c r="R8" s="284"/>
      <c r="S8" s="223"/>
      <c r="T8" s="120"/>
      <c r="U8" s="120"/>
      <c r="V8" s="50"/>
      <c r="W8" s="50"/>
      <c r="X8" s="50"/>
      <c r="Y8" s="50"/>
      <c r="Z8" s="50"/>
    </row>
    <row r="9" spans="1:26" ht="39.75" customHeight="1">
      <c r="A9" s="459" t="s">
        <v>281</v>
      </c>
      <c r="B9" s="399"/>
      <c r="C9" s="121" t="s">
        <v>282</v>
      </c>
      <c r="D9" s="122">
        <v>1400</v>
      </c>
      <c r="E9" s="123"/>
      <c r="F9" s="455" t="s">
        <v>277</v>
      </c>
      <c r="G9" s="287"/>
      <c r="H9" s="125">
        <f>記入シート!F15</f>
        <v>0</v>
      </c>
      <c r="I9" s="124"/>
      <c r="J9" s="452" t="s">
        <v>283</v>
      </c>
      <c r="K9" s="287"/>
      <c r="L9" s="124" t="s">
        <v>279</v>
      </c>
      <c r="M9" s="124"/>
      <c r="N9" s="460">
        <f t="shared" si="0"/>
        <v>0</v>
      </c>
      <c r="O9" s="287"/>
      <c r="P9" s="467" t="s">
        <v>280</v>
      </c>
      <c r="Q9" s="468"/>
      <c r="R9" s="468"/>
      <c r="S9" s="224"/>
      <c r="T9" s="120"/>
      <c r="U9" s="120"/>
      <c r="V9" s="50"/>
      <c r="W9" s="50"/>
      <c r="X9" s="50"/>
      <c r="Y9" s="50"/>
      <c r="Z9" s="50"/>
    </row>
    <row r="10" spans="1:26" ht="39.75" customHeight="1">
      <c r="A10" s="466" t="s">
        <v>178</v>
      </c>
      <c r="B10" s="309"/>
      <c r="C10" s="315"/>
      <c r="D10" s="127">
        <v>300</v>
      </c>
      <c r="E10" s="123"/>
      <c r="F10" s="455" t="s">
        <v>277</v>
      </c>
      <c r="G10" s="287"/>
      <c r="H10" s="128">
        <f>データシート!AQ3</f>
        <v>0</v>
      </c>
      <c r="I10" s="124"/>
      <c r="J10" s="452" t="s">
        <v>284</v>
      </c>
      <c r="K10" s="287"/>
      <c r="L10" s="124" t="s">
        <v>279</v>
      </c>
      <c r="M10" s="124"/>
      <c r="N10" s="460">
        <f t="shared" si="0"/>
        <v>0</v>
      </c>
      <c r="O10" s="287"/>
      <c r="P10" s="452" t="s">
        <v>280</v>
      </c>
      <c r="Q10" s="287"/>
      <c r="R10" s="287"/>
      <c r="S10" s="224"/>
      <c r="T10" s="120"/>
      <c r="U10" s="120"/>
      <c r="V10" s="50"/>
      <c r="W10" s="50"/>
      <c r="X10" s="50"/>
      <c r="Y10" s="50"/>
      <c r="Z10" s="50"/>
    </row>
    <row r="11" spans="1:26" ht="39.75" customHeight="1">
      <c r="A11" s="457" t="s">
        <v>285</v>
      </c>
      <c r="B11" s="309"/>
      <c r="C11" s="315"/>
      <c r="D11" s="129"/>
      <c r="E11" s="130"/>
      <c r="F11" s="130"/>
      <c r="G11" s="130"/>
      <c r="H11" s="130"/>
      <c r="I11" s="130"/>
      <c r="J11" s="130"/>
      <c r="K11" s="130"/>
      <c r="L11" s="130"/>
      <c r="M11" s="130"/>
      <c r="N11" s="460">
        <v>200</v>
      </c>
      <c r="O11" s="287"/>
      <c r="P11" s="452" t="s">
        <v>280</v>
      </c>
      <c r="Q11" s="287"/>
      <c r="R11" s="287"/>
      <c r="S11" s="224"/>
      <c r="T11" s="120"/>
      <c r="U11" s="120"/>
      <c r="V11" s="50"/>
      <c r="W11" s="50"/>
      <c r="X11" s="50"/>
      <c r="Y11" s="50"/>
      <c r="Z11" s="50"/>
    </row>
    <row r="12" spans="1:26" ht="39.75" customHeight="1">
      <c r="A12" s="457" t="s">
        <v>286</v>
      </c>
      <c r="B12" s="309"/>
      <c r="C12" s="315"/>
      <c r="D12" s="456"/>
      <c r="E12" s="342"/>
      <c r="F12" s="342"/>
      <c r="G12" s="342"/>
      <c r="H12" s="342"/>
      <c r="I12" s="342"/>
      <c r="J12" s="342"/>
      <c r="K12" s="342"/>
      <c r="L12" s="342"/>
      <c r="M12" s="131"/>
      <c r="N12" s="453">
        <f>N8+N9+N10+N11</f>
        <v>200</v>
      </c>
      <c r="O12" s="342"/>
      <c r="P12" s="454" t="s">
        <v>280</v>
      </c>
      <c r="Q12" s="342"/>
      <c r="R12" s="342"/>
      <c r="S12" s="225"/>
      <c r="T12" s="120"/>
      <c r="U12" s="120"/>
      <c r="V12" s="50"/>
      <c r="W12" s="50"/>
      <c r="X12" s="50"/>
      <c r="Y12" s="50"/>
      <c r="Z12" s="50"/>
    </row>
    <row r="13" spans="1:26" ht="39.75" customHeight="1">
      <c r="A13" s="457" t="s">
        <v>56</v>
      </c>
      <c r="B13" s="309"/>
      <c r="C13" s="315"/>
      <c r="D13" s="461" t="s">
        <v>57</v>
      </c>
      <c r="E13" s="309"/>
      <c r="F13" s="309"/>
      <c r="G13" s="133" t="str">
        <f>IF(記入シート!F22=0,"使用しない",記入シート!F22&amp;"台")</f>
        <v>使用しない</v>
      </c>
      <c r="H13" s="134"/>
      <c r="I13" s="134"/>
      <c r="J13" s="134"/>
      <c r="K13" s="462" t="s">
        <v>60</v>
      </c>
      <c r="L13" s="309"/>
      <c r="M13" s="134" t="str">
        <f>IF(記入シート!F23=0,"特記なし",#REF!&amp;"台")</f>
        <v>特記なし</v>
      </c>
      <c r="N13" s="134"/>
      <c r="O13" s="134"/>
      <c r="P13" s="134"/>
      <c r="Q13" s="134"/>
      <c r="R13" s="134"/>
      <c r="S13" s="226"/>
      <c r="T13" s="52"/>
      <c r="U13" s="52"/>
      <c r="V13" s="50"/>
      <c r="W13" s="50"/>
      <c r="X13" s="50"/>
      <c r="Y13" s="50"/>
      <c r="Z13" s="50"/>
    </row>
    <row r="14" spans="1:26" ht="39.75" customHeight="1">
      <c r="A14" s="457" t="s">
        <v>62</v>
      </c>
      <c r="B14" s="309"/>
      <c r="C14" s="315"/>
      <c r="D14" s="458" t="s">
        <v>63</v>
      </c>
      <c r="E14" s="309"/>
      <c r="F14" s="136"/>
      <c r="G14" s="134" t="str">
        <f>IF(記入シート!F24=0,"使用しない",記入シート!F24&amp;"台")</f>
        <v>使用しない</v>
      </c>
      <c r="H14" s="134"/>
      <c r="I14" s="134"/>
      <c r="J14" s="134"/>
      <c r="K14" s="462" t="s">
        <v>60</v>
      </c>
      <c r="L14" s="309"/>
      <c r="M14" s="134" t="str">
        <f>IF(記入シート!F25=0,"特記なし",記入シート!F25&amp;"台")</f>
        <v>特記なし</v>
      </c>
      <c r="N14" s="134"/>
      <c r="O14" s="134"/>
      <c r="P14" s="134"/>
      <c r="Q14" s="134"/>
      <c r="R14" s="134"/>
      <c r="S14" s="226"/>
      <c r="T14" s="52"/>
      <c r="U14" s="52"/>
      <c r="V14" s="50"/>
      <c r="W14" s="50"/>
      <c r="X14" s="50"/>
      <c r="Y14" s="50"/>
      <c r="Z14" s="50"/>
    </row>
    <row r="15" spans="1:26" ht="2.25" customHeight="1">
      <c r="A15" s="227"/>
      <c r="B15" s="76"/>
      <c r="C15" s="76"/>
      <c r="D15" s="76"/>
      <c r="E15" s="76"/>
      <c r="F15" s="76"/>
      <c r="G15" s="76"/>
      <c r="H15" s="76"/>
      <c r="I15" s="76"/>
      <c r="J15" s="76"/>
      <c r="K15" s="76"/>
      <c r="L15" s="76"/>
      <c r="M15" s="76"/>
      <c r="N15" s="76"/>
      <c r="O15" s="76"/>
      <c r="P15" s="76"/>
      <c r="Q15" s="76"/>
      <c r="R15" s="76"/>
      <c r="S15" s="221"/>
      <c r="T15" s="52"/>
      <c r="U15" s="52"/>
      <c r="V15" s="50"/>
      <c r="W15" s="50"/>
      <c r="X15" s="50"/>
      <c r="Y15" s="50"/>
      <c r="Z15" s="50"/>
    </row>
    <row r="16" spans="1:26" ht="19.5" customHeight="1">
      <c r="A16" s="484" t="s">
        <v>254</v>
      </c>
      <c r="B16" s="486" t="s">
        <v>50</v>
      </c>
      <c r="C16" s="77" t="s">
        <v>255</v>
      </c>
      <c r="D16" s="451">
        <f>記入シート!F18</f>
        <v>0</v>
      </c>
      <c r="E16" s="403"/>
      <c r="F16" s="403"/>
      <c r="G16" s="78"/>
      <c r="H16" s="78"/>
      <c r="I16" s="78"/>
      <c r="J16" s="78"/>
      <c r="K16" s="79"/>
      <c r="L16" s="487" t="s">
        <v>256</v>
      </c>
      <c r="M16" s="408"/>
      <c r="N16" s="417">
        <f>記入シート!F17</f>
        <v>0</v>
      </c>
      <c r="O16" s="403"/>
      <c r="P16" s="403"/>
      <c r="Q16" s="403"/>
      <c r="R16" s="403"/>
      <c r="S16" s="488"/>
      <c r="T16" s="80"/>
      <c r="U16" s="80"/>
      <c r="V16" s="50"/>
      <c r="W16" s="50"/>
      <c r="X16" s="50"/>
      <c r="Y16" s="50"/>
      <c r="Z16" s="50"/>
    </row>
    <row r="17" spans="1:26" ht="19.5" customHeight="1">
      <c r="A17" s="485"/>
      <c r="B17" s="394"/>
      <c r="C17" s="388">
        <f>記入シート!F19</f>
        <v>0</v>
      </c>
      <c r="D17" s="490"/>
      <c r="E17" s="490"/>
      <c r="F17" s="490"/>
      <c r="G17" s="490"/>
      <c r="H17" s="490"/>
      <c r="I17" s="490"/>
      <c r="J17" s="490"/>
      <c r="K17" s="389"/>
      <c r="L17" s="418"/>
      <c r="M17" s="399"/>
      <c r="N17" s="418"/>
      <c r="O17" s="397"/>
      <c r="P17" s="397"/>
      <c r="Q17" s="397"/>
      <c r="R17" s="397"/>
      <c r="S17" s="489"/>
      <c r="T17" s="80"/>
      <c r="U17" s="80"/>
      <c r="V17" s="50"/>
      <c r="W17" s="50"/>
      <c r="X17" s="50"/>
      <c r="Y17" s="50"/>
      <c r="Z17" s="50"/>
    </row>
    <row r="18" spans="1:26" ht="39.75" customHeight="1">
      <c r="A18" s="228" t="s">
        <v>257</v>
      </c>
      <c r="B18" s="395"/>
      <c r="C18" s="396" t="s">
        <v>287</v>
      </c>
      <c r="D18" s="397"/>
      <c r="E18" s="397"/>
      <c r="F18" s="398">
        <f>記入シート!F20</f>
        <v>0</v>
      </c>
      <c r="G18" s="397"/>
      <c r="H18" s="397"/>
      <c r="I18" s="397"/>
      <c r="J18" s="397"/>
      <c r="K18" s="399"/>
      <c r="L18" s="491" t="s">
        <v>288</v>
      </c>
      <c r="M18" s="315"/>
      <c r="N18" s="386">
        <f>記入シート!F21</f>
        <v>0</v>
      </c>
      <c r="O18" s="309"/>
      <c r="P18" s="309"/>
      <c r="Q18" s="309"/>
      <c r="R18" s="309"/>
      <c r="S18" s="464"/>
      <c r="T18" s="80"/>
      <c r="U18" s="80"/>
      <c r="V18" s="50"/>
      <c r="W18" s="50"/>
      <c r="X18" s="50"/>
      <c r="Y18" s="50"/>
      <c r="Z18" s="50"/>
    </row>
    <row r="19" spans="1:26" ht="2.25" customHeight="1">
      <c r="A19" s="463"/>
      <c r="B19" s="309"/>
      <c r="C19" s="309"/>
      <c r="D19" s="309"/>
      <c r="E19" s="309"/>
      <c r="F19" s="309"/>
      <c r="G19" s="309"/>
      <c r="H19" s="309"/>
      <c r="I19" s="309"/>
      <c r="J19" s="309"/>
      <c r="K19" s="309"/>
      <c r="L19" s="309"/>
      <c r="M19" s="309"/>
      <c r="N19" s="309"/>
      <c r="O19" s="309"/>
      <c r="P19" s="309"/>
      <c r="Q19" s="309"/>
      <c r="R19" s="309"/>
      <c r="S19" s="221"/>
      <c r="T19" s="52"/>
      <c r="U19" s="52"/>
      <c r="V19" s="50"/>
      <c r="W19" s="50"/>
      <c r="X19" s="50"/>
      <c r="Y19" s="50"/>
      <c r="Z19" s="50"/>
    </row>
    <row r="20" spans="1:26" ht="18.75" customHeight="1">
      <c r="A20" s="229" t="s">
        <v>289</v>
      </c>
      <c r="B20" s="139"/>
      <c r="C20" s="139"/>
      <c r="D20" s="139"/>
      <c r="E20" s="230"/>
      <c r="F20" s="231"/>
      <c r="G20" s="231"/>
      <c r="H20" s="232"/>
      <c r="I20" s="232"/>
      <c r="J20" s="231"/>
      <c r="K20" s="231"/>
      <c r="L20" s="232"/>
      <c r="M20" s="232"/>
      <c r="N20" s="233"/>
      <c r="O20" s="234"/>
      <c r="P20" s="90"/>
      <c r="Q20" s="91"/>
      <c r="R20" s="92"/>
      <c r="S20" s="235"/>
      <c r="T20" s="94"/>
      <c r="U20" s="94"/>
      <c r="V20" s="95"/>
      <c r="W20" s="50"/>
      <c r="X20" s="50"/>
      <c r="Y20" s="50"/>
      <c r="Z20" s="50"/>
    </row>
    <row r="21" spans="1:26" ht="12" customHeight="1">
      <c r="A21" s="236"/>
      <c r="B21" s="230"/>
      <c r="C21" s="230"/>
      <c r="D21" s="237"/>
      <c r="E21" s="237"/>
      <c r="F21" s="237"/>
      <c r="G21" s="237"/>
      <c r="H21" s="237"/>
      <c r="I21" s="237"/>
      <c r="J21" s="237"/>
      <c r="K21" s="237"/>
      <c r="L21" s="238"/>
      <c r="M21" s="230"/>
      <c r="N21" s="238"/>
      <c r="O21" s="238"/>
      <c r="P21" s="238"/>
      <c r="Q21" s="238"/>
      <c r="R21" s="238"/>
      <c r="S21" s="221"/>
      <c r="T21" s="52"/>
      <c r="U21" s="52"/>
      <c r="V21" s="50"/>
      <c r="W21" s="50"/>
      <c r="X21" s="50"/>
      <c r="Y21" s="50"/>
      <c r="Z21" s="50"/>
    </row>
    <row r="22" spans="1:26" ht="18" customHeight="1">
      <c r="A22" s="239"/>
      <c r="B22" s="237"/>
      <c r="C22" s="237"/>
      <c r="D22" s="237"/>
      <c r="E22" s="237"/>
      <c r="F22" s="240" t="s">
        <v>290</v>
      </c>
      <c r="G22" s="237">
        <v>5</v>
      </c>
      <c r="H22" s="238" t="s">
        <v>291</v>
      </c>
      <c r="I22" s="237">
        <f>+印刷シートA!N25</f>
        <v>0</v>
      </c>
      <c r="J22" s="237" t="s">
        <v>260</v>
      </c>
      <c r="K22" s="237">
        <f>+印刷シートA!P25</f>
        <v>0</v>
      </c>
      <c r="L22" s="237" t="s">
        <v>261</v>
      </c>
      <c r="M22" s="230"/>
      <c r="N22" s="238"/>
      <c r="O22" s="238"/>
      <c r="P22" s="238"/>
      <c r="Q22" s="238"/>
      <c r="R22" s="238"/>
      <c r="S22" s="221"/>
      <c r="T22" s="52"/>
      <c r="U22" s="52"/>
      <c r="V22" s="95"/>
      <c r="W22" s="50"/>
      <c r="X22" s="50"/>
      <c r="Y22" s="50"/>
      <c r="Z22" s="50"/>
    </row>
    <row r="23" spans="1:26" ht="18" customHeight="1">
      <c r="A23" s="241"/>
      <c r="B23" s="237"/>
      <c r="C23" s="237"/>
      <c r="D23" s="237"/>
      <c r="E23" s="237"/>
      <c r="F23" s="237"/>
      <c r="G23" s="237"/>
      <c r="H23" s="237"/>
      <c r="I23" s="237"/>
      <c r="J23" s="237"/>
      <c r="K23" s="237"/>
      <c r="L23" s="237"/>
      <c r="M23" s="230"/>
      <c r="N23" s="238"/>
      <c r="O23" s="238"/>
      <c r="P23" s="238"/>
      <c r="Q23" s="238"/>
      <c r="R23" s="238"/>
      <c r="S23" s="221"/>
      <c r="T23" s="52"/>
      <c r="U23" s="52"/>
      <c r="V23" s="50"/>
      <c r="W23" s="50"/>
      <c r="X23" s="50"/>
      <c r="Y23" s="50"/>
      <c r="Z23" s="50"/>
    </row>
    <row r="24" spans="1:26" ht="18" customHeight="1">
      <c r="A24" s="236"/>
      <c r="B24" s="237"/>
      <c r="C24" s="237"/>
      <c r="D24" s="237"/>
      <c r="E24" s="237"/>
      <c r="F24" s="237"/>
      <c r="G24" s="237"/>
      <c r="H24" s="237"/>
      <c r="I24" s="237"/>
      <c r="J24" s="237"/>
      <c r="K24" s="237"/>
      <c r="L24" s="237"/>
      <c r="M24" s="242"/>
      <c r="N24" s="242"/>
      <c r="O24" s="242"/>
      <c r="P24" s="238"/>
      <c r="Q24" s="238"/>
      <c r="R24" s="238"/>
      <c r="S24" s="221"/>
      <c r="T24" s="52"/>
      <c r="U24" s="52"/>
      <c r="V24" s="95"/>
      <c r="W24" s="50"/>
      <c r="X24" s="50"/>
      <c r="Y24" s="50"/>
      <c r="Z24" s="50"/>
    </row>
    <row r="25" spans="1:26" ht="18.75" customHeight="1">
      <c r="A25" s="241"/>
      <c r="B25" s="243" t="s">
        <v>292</v>
      </c>
      <c r="C25" s="243"/>
      <c r="D25" s="243"/>
      <c r="E25" s="243"/>
      <c r="F25" s="237"/>
      <c r="G25" s="243" t="s">
        <v>293</v>
      </c>
      <c r="H25" s="243"/>
      <c r="I25" s="237"/>
      <c r="J25" s="237"/>
      <c r="K25" s="237"/>
      <c r="L25" s="237"/>
      <c r="M25" s="242"/>
      <c r="N25" s="242"/>
      <c r="O25" s="242"/>
      <c r="P25" s="242"/>
      <c r="Q25" s="238"/>
      <c r="R25" s="238"/>
      <c r="S25" s="221"/>
      <c r="T25" s="52"/>
      <c r="U25" s="52"/>
      <c r="V25" s="382"/>
      <c r="W25" s="274"/>
      <c r="X25" s="274"/>
      <c r="Y25" s="274"/>
      <c r="Z25" s="50"/>
    </row>
    <row r="26" spans="1:26" ht="21.75" customHeight="1">
      <c r="A26" s="244"/>
      <c r="B26" s="243" t="s">
        <v>294</v>
      </c>
      <c r="C26" s="237"/>
      <c r="D26" s="237"/>
      <c r="E26" s="237"/>
      <c r="F26" s="237"/>
      <c r="G26" s="243" t="s">
        <v>266</v>
      </c>
      <c r="H26" s="237"/>
      <c r="I26" s="237"/>
      <c r="J26" s="237"/>
      <c r="K26" s="237"/>
      <c r="L26" s="237"/>
      <c r="M26" s="237"/>
      <c r="N26" s="237"/>
      <c r="O26" s="237"/>
      <c r="P26" s="237"/>
      <c r="Q26" s="237"/>
      <c r="R26" s="237"/>
      <c r="S26" s="221"/>
      <c r="T26" s="52"/>
      <c r="U26" s="52"/>
      <c r="V26" s="50"/>
      <c r="W26" s="50"/>
      <c r="X26" s="50"/>
      <c r="Y26" s="50"/>
      <c r="Z26" s="50"/>
    </row>
    <row r="27" spans="1:26" ht="12.75" customHeight="1">
      <c r="A27" s="244"/>
      <c r="B27" s="237"/>
      <c r="C27" s="237"/>
      <c r="D27" s="237" t="s">
        <v>295</v>
      </c>
      <c r="E27" s="237"/>
      <c r="F27" s="237"/>
      <c r="G27" s="237"/>
      <c r="H27" s="237"/>
      <c r="I27" s="237"/>
      <c r="J27" s="237"/>
      <c r="K27" s="237"/>
      <c r="L27" s="237"/>
      <c r="M27" s="237"/>
      <c r="N27" s="237"/>
      <c r="O27" s="237"/>
      <c r="P27" s="237"/>
      <c r="Q27" s="237"/>
      <c r="R27" s="237"/>
      <c r="S27" s="245"/>
      <c r="T27" s="50"/>
      <c r="U27" s="50"/>
      <c r="V27" s="50"/>
      <c r="W27" s="50"/>
      <c r="X27" s="50"/>
      <c r="Y27" s="50"/>
      <c r="Z27" s="50"/>
    </row>
    <row r="28" spans="1:26" ht="12" customHeight="1">
      <c r="A28" s="244"/>
      <c r="B28" s="237"/>
      <c r="C28" s="237"/>
      <c r="D28" s="237"/>
      <c r="E28" s="237"/>
      <c r="F28" s="237"/>
      <c r="G28" s="237"/>
      <c r="H28" s="237"/>
      <c r="I28" s="237"/>
      <c r="J28" s="237"/>
      <c r="K28" s="237"/>
      <c r="L28" s="237"/>
      <c r="M28" s="237"/>
      <c r="N28" s="237"/>
      <c r="O28" s="237"/>
      <c r="P28" s="237"/>
      <c r="Q28" s="237"/>
      <c r="R28" s="237"/>
      <c r="S28" s="245"/>
      <c r="T28" s="50"/>
      <c r="U28" s="50"/>
      <c r="V28" s="50"/>
      <c r="W28" s="50"/>
      <c r="X28" s="50"/>
      <c r="Y28" s="50"/>
      <c r="Z28" s="50"/>
    </row>
    <row r="29" spans="1:26" ht="12" customHeight="1">
      <c r="A29" s="244"/>
      <c r="B29" s="237"/>
      <c r="C29" s="237"/>
      <c r="D29" s="237" t="s">
        <v>296</v>
      </c>
      <c r="E29" s="237"/>
      <c r="F29" s="237"/>
      <c r="G29" s="237"/>
      <c r="H29" s="237"/>
      <c r="I29" s="237"/>
      <c r="J29" s="237"/>
      <c r="K29" s="237"/>
      <c r="L29" s="237"/>
      <c r="M29" s="237"/>
      <c r="N29" s="237"/>
      <c r="O29" s="237"/>
      <c r="P29" s="237"/>
      <c r="Q29" s="237"/>
      <c r="R29" s="237"/>
      <c r="S29" s="245"/>
      <c r="T29" s="50"/>
      <c r="U29" s="50"/>
      <c r="V29" s="50"/>
      <c r="W29" s="50"/>
      <c r="X29" s="50"/>
      <c r="Y29" s="50"/>
      <c r="Z29" s="50"/>
    </row>
    <row r="30" spans="1:26" ht="12" customHeight="1">
      <c r="A30" s="244"/>
      <c r="B30" s="237"/>
      <c r="C30" s="237"/>
      <c r="D30" s="237"/>
      <c r="E30" s="237"/>
      <c r="F30" s="237"/>
      <c r="G30" s="237"/>
      <c r="H30" s="237"/>
      <c r="I30" s="237"/>
      <c r="J30" s="237"/>
      <c r="K30" s="237"/>
      <c r="L30" s="237"/>
      <c r="M30" s="237"/>
      <c r="N30" s="237"/>
      <c r="O30" s="237"/>
      <c r="P30" s="237"/>
      <c r="Q30" s="237"/>
      <c r="R30" s="237"/>
      <c r="S30" s="245"/>
      <c r="T30" s="50"/>
      <c r="U30" s="50"/>
      <c r="V30" s="50"/>
      <c r="W30" s="50"/>
      <c r="X30" s="50"/>
      <c r="Y30" s="50"/>
      <c r="Z30" s="50"/>
    </row>
    <row r="31" spans="1:26" ht="12" customHeight="1">
      <c r="A31" s="244"/>
      <c r="B31" s="237"/>
      <c r="C31" s="237"/>
      <c r="D31" s="492">
        <f>記入シート!F17</f>
        <v>0</v>
      </c>
      <c r="E31" s="492"/>
      <c r="F31" s="492"/>
      <c r="G31" s="492"/>
      <c r="H31" s="492"/>
      <c r="I31" s="492"/>
      <c r="J31" s="237"/>
      <c r="K31" s="492" t="s">
        <v>269</v>
      </c>
      <c r="L31" s="237"/>
      <c r="M31" s="237"/>
      <c r="N31" s="237"/>
      <c r="O31" s="237"/>
      <c r="P31" s="237"/>
      <c r="Q31" s="237"/>
      <c r="R31" s="237"/>
      <c r="S31" s="245"/>
      <c r="T31" s="50"/>
      <c r="U31" s="95"/>
      <c r="V31" s="50"/>
      <c r="W31" s="50"/>
      <c r="X31" s="50"/>
      <c r="Y31" s="50"/>
      <c r="Z31" s="50"/>
    </row>
    <row r="32" spans="1:26" ht="12" customHeight="1">
      <c r="A32" s="244"/>
      <c r="B32" s="237"/>
      <c r="C32" s="237"/>
      <c r="D32" s="492"/>
      <c r="E32" s="492"/>
      <c r="F32" s="492"/>
      <c r="G32" s="492"/>
      <c r="H32" s="492"/>
      <c r="I32" s="492"/>
      <c r="J32" s="237"/>
      <c r="K32" s="492"/>
      <c r="L32" s="237"/>
      <c r="M32" s="237"/>
      <c r="N32" s="237"/>
      <c r="O32" s="237"/>
      <c r="P32" s="237"/>
      <c r="Q32" s="237"/>
      <c r="R32" s="237"/>
      <c r="S32" s="245"/>
      <c r="T32" s="50"/>
      <c r="U32" s="382"/>
      <c r="V32" s="274"/>
      <c r="W32" s="274"/>
      <c r="X32" s="274"/>
      <c r="Y32" s="50"/>
      <c r="Z32" s="50"/>
    </row>
    <row r="33" spans="1:26" ht="12" customHeight="1">
      <c r="A33" s="244"/>
      <c r="B33" s="237"/>
      <c r="C33" s="237"/>
      <c r="D33" s="148"/>
      <c r="E33" s="148"/>
      <c r="F33" s="148"/>
      <c r="G33" s="148"/>
      <c r="H33" s="148"/>
      <c r="I33" s="148"/>
      <c r="J33" s="148"/>
      <c r="K33" s="493"/>
      <c r="L33" s="148"/>
      <c r="M33" s="237"/>
      <c r="N33" s="237"/>
      <c r="O33" s="237"/>
      <c r="P33" s="237"/>
      <c r="Q33" s="237"/>
      <c r="R33" s="237"/>
      <c r="S33" s="245"/>
      <c r="T33" s="50"/>
      <c r="U33" s="50"/>
      <c r="V33" s="50"/>
      <c r="W33" s="50"/>
      <c r="X33" s="50"/>
      <c r="Y33" s="50"/>
      <c r="Z33" s="50"/>
    </row>
    <row r="34" spans="1:26" ht="12" customHeight="1">
      <c r="A34" s="244"/>
      <c r="B34" s="237"/>
      <c r="C34" s="237"/>
      <c r="D34" s="237"/>
      <c r="E34" s="237"/>
      <c r="F34" s="237"/>
      <c r="G34" s="237"/>
      <c r="H34" s="237"/>
      <c r="I34" s="237"/>
      <c r="J34" s="237"/>
      <c r="K34" s="237"/>
      <c r="L34" s="237"/>
      <c r="M34" s="237"/>
      <c r="N34" s="237"/>
      <c r="O34" s="237"/>
      <c r="P34" s="237"/>
      <c r="Q34" s="237"/>
      <c r="R34" s="237"/>
      <c r="S34" s="245"/>
      <c r="T34" s="50"/>
      <c r="U34" s="50"/>
      <c r="V34" s="50"/>
      <c r="W34" s="50"/>
      <c r="X34" s="50"/>
      <c r="Y34" s="50"/>
      <c r="Z34" s="50"/>
    </row>
    <row r="35" spans="1:26" ht="13.5" customHeight="1">
      <c r="A35" s="244"/>
      <c r="B35" s="237"/>
      <c r="C35" s="237"/>
      <c r="D35" s="237"/>
      <c r="E35" s="237"/>
      <c r="F35" s="237"/>
      <c r="G35" s="237"/>
      <c r="H35" s="237"/>
      <c r="I35" s="237"/>
      <c r="J35" s="237"/>
      <c r="K35" s="237"/>
      <c r="L35" s="237"/>
      <c r="M35" s="237"/>
      <c r="N35" s="237"/>
      <c r="O35" s="237"/>
      <c r="P35" s="237"/>
      <c r="Q35" s="237"/>
      <c r="R35" s="237"/>
      <c r="S35" s="245"/>
      <c r="T35" s="50"/>
      <c r="U35" s="50"/>
      <c r="V35" s="50"/>
      <c r="W35" s="50"/>
      <c r="X35" s="50"/>
      <c r="Y35" s="50"/>
      <c r="Z35" s="50"/>
    </row>
    <row r="36" spans="1:26" ht="13.5" customHeight="1">
      <c r="A36" s="244"/>
      <c r="B36" s="237"/>
      <c r="C36" s="237"/>
      <c r="D36" s="237"/>
      <c r="E36" s="237"/>
      <c r="F36" s="237"/>
      <c r="G36" s="237"/>
      <c r="H36" s="237"/>
      <c r="I36" s="237"/>
      <c r="J36" s="237"/>
      <c r="K36" s="237"/>
      <c r="L36" s="237"/>
      <c r="M36" s="237"/>
      <c r="N36" s="237"/>
      <c r="O36" s="237"/>
      <c r="P36" s="237"/>
      <c r="Q36" s="237"/>
      <c r="R36" s="237"/>
      <c r="S36" s="245"/>
      <c r="T36" s="50"/>
      <c r="U36" s="50"/>
      <c r="V36" s="50"/>
      <c r="W36" s="50"/>
      <c r="X36" s="50"/>
      <c r="Y36" s="50"/>
      <c r="Z36" s="50"/>
    </row>
    <row r="37" spans="1:26" ht="13.5" customHeight="1">
      <c r="A37" s="244"/>
      <c r="B37" s="237"/>
      <c r="C37" s="237"/>
      <c r="D37" s="237"/>
      <c r="E37" s="237"/>
      <c r="F37" s="237"/>
      <c r="G37" s="237"/>
      <c r="H37" s="237"/>
      <c r="I37" s="237"/>
      <c r="J37" s="237"/>
      <c r="K37" s="237"/>
      <c r="L37" s="237"/>
      <c r="M37" s="237"/>
      <c r="N37" s="237"/>
      <c r="O37" s="237"/>
      <c r="P37" s="237"/>
      <c r="Q37" s="237"/>
      <c r="R37" s="237"/>
      <c r="S37" s="245"/>
      <c r="T37" s="50"/>
      <c r="U37" s="50"/>
      <c r="V37" s="50"/>
      <c r="W37" s="50"/>
      <c r="X37" s="50"/>
      <c r="Y37" s="50"/>
      <c r="Z37" s="50"/>
    </row>
    <row r="38" spans="1:26" ht="5.25" customHeight="1">
      <c r="A38" s="244"/>
      <c r="B38" s="237"/>
      <c r="C38" s="237"/>
      <c r="D38" s="237"/>
      <c r="E38" s="237"/>
      <c r="F38" s="237"/>
      <c r="G38" s="237"/>
      <c r="H38" s="237"/>
      <c r="I38" s="237"/>
      <c r="J38" s="237"/>
      <c r="K38" s="237"/>
      <c r="L38" s="237"/>
      <c r="M38" s="237"/>
      <c r="N38" s="237"/>
      <c r="O38" s="237"/>
      <c r="P38" s="237"/>
      <c r="Q38" s="237"/>
      <c r="R38" s="237"/>
      <c r="S38" s="245"/>
      <c r="T38" s="50"/>
      <c r="U38" s="50"/>
      <c r="V38" s="50"/>
      <c r="W38" s="50"/>
      <c r="X38" s="50"/>
      <c r="Y38" s="50"/>
      <c r="Z38" s="50"/>
    </row>
    <row r="39" spans="1:26" ht="12" customHeight="1" thickBot="1">
      <c r="A39" s="246"/>
      <c r="B39" s="247"/>
      <c r="C39" s="247"/>
      <c r="D39" s="247"/>
      <c r="E39" s="247"/>
      <c r="F39" s="247"/>
      <c r="G39" s="247"/>
      <c r="H39" s="247"/>
      <c r="I39" s="247"/>
      <c r="J39" s="247"/>
      <c r="K39" s="247"/>
      <c r="L39" s="247"/>
      <c r="M39" s="247"/>
      <c r="N39" s="247"/>
      <c r="O39" s="247"/>
      <c r="P39" s="247"/>
      <c r="Q39" s="247"/>
      <c r="R39" s="247"/>
      <c r="S39" s="248"/>
      <c r="T39" s="50"/>
      <c r="U39" s="50"/>
      <c r="V39" s="50"/>
      <c r="W39" s="50"/>
      <c r="X39" s="50"/>
      <c r="Y39" s="50"/>
      <c r="Z39" s="50"/>
    </row>
    <row r="40" spans="1:26" ht="12" customHeight="1">
      <c r="A40" s="146"/>
      <c r="B40" s="50"/>
      <c r="C40" s="50"/>
      <c r="D40" s="50"/>
      <c r="E40" s="50"/>
      <c r="F40" s="50"/>
      <c r="G40" s="50"/>
      <c r="H40" s="50"/>
      <c r="I40" s="50"/>
      <c r="J40" s="50"/>
      <c r="K40" s="50"/>
      <c r="L40" s="50"/>
      <c r="M40" s="50"/>
      <c r="N40" s="50"/>
      <c r="O40" s="50"/>
      <c r="P40" s="50"/>
      <c r="Q40" s="50"/>
      <c r="R40" s="50"/>
      <c r="S40" s="147"/>
      <c r="T40" s="50"/>
      <c r="U40" s="50"/>
      <c r="V40" s="50"/>
      <c r="W40" s="50"/>
      <c r="X40" s="50"/>
      <c r="Y40" s="50"/>
      <c r="Z40" s="50"/>
    </row>
    <row r="41" spans="1:26" ht="12" customHeight="1">
      <c r="A41" s="146"/>
      <c r="B41" s="50"/>
      <c r="C41" s="50"/>
      <c r="D41" s="50"/>
      <c r="E41" s="50"/>
      <c r="F41" s="50"/>
      <c r="G41" s="50"/>
      <c r="H41" s="50"/>
      <c r="I41" s="50"/>
      <c r="J41" s="50"/>
      <c r="K41" s="50"/>
      <c r="L41" s="50"/>
      <c r="M41" s="50"/>
      <c r="N41" s="50"/>
      <c r="O41" s="50"/>
      <c r="P41" s="50"/>
      <c r="Q41" s="50"/>
      <c r="R41" s="50"/>
      <c r="S41" s="147"/>
      <c r="T41" s="50"/>
      <c r="U41" s="50"/>
      <c r="V41" s="50"/>
      <c r="W41" s="50"/>
      <c r="X41" s="50"/>
      <c r="Y41" s="50"/>
      <c r="Z41" s="50"/>
    </row>
    <row r="42" spans="1:26" ht="12" customHeight="1">
      <c r="A42" s="146"/>
      <c r="B42" s="50"/>
      <c r="C42" s="50"/>
      <c r="D42" s="50"/>
      <c r="E42" s="50"/>
      <c r="F42" s="50"/>
      <c r="G42" s="50"/>
      <c r="H42" s="50"/>
      <c r="I42" s="50"/>
      <c r="J42" s="50"/>
      <c r="K42" s="50"/>
      <c r="L42" s="50"/>
      <c r="M42" s="50"/>
      <c r="N42" s="50"/>
      <c r="O42" s="50"/>
      <c r="P42" s="50"/>
      <c r="Q42" s="50"/>
      <c r="R42" s="50"/>
      <c r="S42" s="147"/>
      <c r="T42" s="50"/>
      <c r="U42" s="50"/>
      <c r="V42" s="50"/>
      <c r="W42" s="50"/>
      <c r="X42" s="50"/>
      <c r="Y42" s="50"/>
      <c r="Z42" s="50"/>
    </row>
    <row r="43" spans="1:26" ht="12" customHeight="1">
      <c r="A43" s="146"/>
      <c r="B43" s="50"/>
      <c r="C43" s="50"/>
      <c r="D43" s="50"/>
      <c r="E43" s="50"/>
      <c r="F43" s="50"/>
      <c r="G43" s="50"/>
      <c r="H43" s="50"/>
      <c r="I43" s="50"/>
      <c r="J43" s="50"/>
      <c r="K43" s="50"/>
      <c r="L43" s="50"/>
      <c r="M43" s="50"/>
      <c r="N43" s="50"/>
      <c r="O43" s="50"/>
      <c r="P43" s="50"/>
      <c r="Q43" s="50"/>
      <c r="R43" s="50"/>
      <c r="S43" s="147"/>
      <c r="T43" s="50"/>
      <c r="U43" s="50"/>
      <c r="V43" s="50"/>
      <c r="W43" s="50"/>
      <c r="X43" s="50"/>
      <c r="Y43" s="50"/>
      <c r="Z43" s="50"/>
    </row>
    <row r="44" spans="1:26" ht="12" customHeight="1">
      <c r="A44" s="146"/>
      <c r="B44" s="50"/>
      <c r="C44" s="50"/>
      <c r="D44" s="50"/>
      <c r="E44" s="50"/>
      <c r="F44" s="50"/>
      <c r="G44" s="50"/>
      <c r="H44" s="50"/>
      <c r="I44" s="50"/>
      <c r="J44" s="50"/>
      <c r="K44" s="50"/>
      <c r="L44" s="50"/>
      <c r="M44" s="50"/>
      <c r="N44" s="50"/>
      <c r="O44" s="50"/>
      <c r="P44" s="50"/>
      <c r="Q44" s="50"/>
      <c r="R44" s="50"/>
      <c r="S44" s="147"/>
      <c r="T44" s="50"/>
      <c r="U44" s="50"/>
      <c r="V44" s="50"/>
      <c r="W44" s="50"/>
      <c r="X44" s="50"/>
      <c r="Y44" s="50"/>
      <c r="Z44" s="50"/>
    </row>
    <row r="45" spans="1:26" ht="12" customHeight="1">
      <c r="A45" s="146"/>
      <c r="B45" s="50"/>
      <c r="C45" s="50"/>
      <c r="D45" s="50"/>
      <c r="E45" s="50"/>
      <c r="F45" s="50"/>
      <c r="G45" s="50"/>
      <c r="H45" s="50"/>
      <c r="I45" s="50"/>
      <c r="J45" s="50"/>
      <c r="K45" s="50"/>
      <c r="L45" s="50"/>
      <c r="M45" s="50"/>
      <c r="N45" s="50"/>
      <c r="O45" s="50"/>
      <c r="P45" s="50"/>
      <c r="Q45" s="50"/>
      <c r="R45" s="50"/>
      <c r="S45" s="147"/>
      <c r="T45" s="50"/>
      <c r="U45" s="50"/>
      <c r="V45" s="50"/>
      <c r="W45" s="50"/>
      <c r="X45" s="50"/>
      <c r="Y45" s="50"/>
      <c r="Z45" s="50"/>
    </row>
    <row r="46" spans="1:26" ht="12" customHeight="1">
      <c r="A46" s="146"/>
      <c r="B46" s="50"/>
      <c r="C46" s="50"/>
      <c r="D46" s="50"/>
      <c r="E46" s="50"/>
      <c r="F46" s="50"/>
      <c r="G46" s="50"/>
      <c r="H46" s="50"/>
      <c r="I46" s="50"/>
      <c r="J46" s="50"/>
      <c r="K46" s="50"/>
      <c r="L46" s="50"/>
      <c r="M46" s="50"/>
      <c r="N46" s="50"/>
      <c r="O46" s="50"/>
      <c r="P46" s="50"/>
      <c r="Q46" s="50"/>
      <c r="R46" s="50"/>
      <c r="S46" s="147"/>
      <c r="T46" s="50"/>
      <c r="U46" s="50"/>
      <c r="V46" s="50"/>
      <c r="W46" s="50"/>
      <c r="X46" s="50"/>
      <c r="Y46" s="50"/>
      <c r="Z46" s="50"/>
    </row>
    <row r="47" spans="1:26" ht="12" customHeight="1">
      <c r="A47" s="146"/>
      <c r="B47" s="50"/>
      <c r="C47" s="50"/>
      <c r="D47" s="50"/>
      <c r="E47" s="50"/>
      <c r="F47" s="50"/>
      <c r="G47" s="50"/>
      <c r="H47" s="50"/>
      <c r="I47" s="50"/>
      <c r="J47" s="50"/>
      <c r="K47" s="50"/>
      <c r="L47" s="50"/>
      <c r="M47" s="50"/>
      <c r="N47" s="50"/>
      <c r="O47" s="50"/>
      <c r="P47" s="50"/>
      <c r="Q47" s="50"/>
      <c r="R47" s="50"/>
      <c r="S47" s="147"/>
      <c r="T47" s="50"/>
      <c r="U47" s="50"/>
      <c r="V47" s="50"/>
      <c r="W47" s="50"/>
      <c r="X47" s="50"/>
      <c r="Y47" s="50"/>
      <c r="Z47" s="50"/>
    </row>
    <row r="48" spans="1:26" ht="7.5" customHeight="1">
      <c r="A48" s="146"/>
      <c r="B48" s="50"/>
      <c r="C48" s="50"/>
      <c r="D48" s="50"/>
      <c r="E48" s="50"/>
      <c r="F48" s="50"/>
      <c r="G48" s="50"/>
      <c r="H48" s="50"/>
      <c r="I48" s="50"/>
      <c r="J48" s="50"/>
      <c r="K48" s="50"/>
      <c r="L48" s="50"/>
      <c r="M48" s="50"/>
      <c r="N48" s="50"/>
      <c r="O48" s="50"/>
      <c r="P48" s="50"/>
      <c r="Q48" s="50"/>
      <c r="R48" s="50"/>
      <c r="S48" s="147"/>
      <c r="T48" s="50"/>
      <c r="U48" s="50"/>
      <c r="V48" s="50"/>
      <c r="W48" s="50"/>
      <c r="X48" s="50"/>
      <c r="Y48" s="50"/>
      <c r="Z48" s="50"/>
    </row>
    <row r="49" spans="1:26" ht="6" customHeight="1">
      <c r="A49" s="146"/>
      <c r="B49" s="50"/>
      <c r="C49" s="50"/>
      <c r="D49" s="50"/>
      <c r="E49" s="50"/>
      <c r="F49" s="50"/>
      <c r="G49" s="50"/>
      <c r="H49" s="50"/>
      <c r="I49" s="50"/>
      <c r="J49" s="50"/>
      <c r="K49" s="50"/>
      <c r="L49" s="50"/>
      <c r="M49" s="50"/>
      <c r="N49" s="50"/>
      <c r="O49" s="50"/>
      <c r="P49" s="50"/>
      <c r="Q49" s="50"/>
      <c r="R49" s="50"/>
      <c r="S49" s="147"/>
      <c r="T49" s="50"/>
      <c r="U49" s="50"/>
      <c r="V49" s="50"/>
      <c r="W49" s="50"/>
      <c r="X49" s="50"/>
      <c r="Y49" s="50"/>
      <c r="Z49" s="50"/>
    </row>
    <row r="50" spans="1:26" ht="9.75" customHeight="1">
      <c r="A50" s="146"/>
      <c r="B50" s="50"/>
      <c r="C50" s="50"/>
      <c r="D50" s="50"/>
      <c r="E50" s="50"/>
      <c r="F50" s="50"/>
      <c r="G50" s="50"/>
      <c r="H50" s="50"/>
      <c r="I50" s="50"/>
      <c r="J50" s="50"/>
      <c r="K50" s="50"/>
      <c r="L50" s="50"/>
      <c r="M50" s="50"/>
      <c r="N50" s="50"/>
      <c r="O50" s="50"/>
      <c r="P50" s="50"/>
      <c r="Q50" s="50"/>
      <c r="R50" s="50"/>
      <c r="S50" s="147"/>
      <c r="T50" s="50"/>
      <c r="U50" s="50"/>
      <c r="V50" s="50"/>
      <c r="W50" s="50"/>
      <c r="X50" s="50"/>
      <c r="Y50" s="50"/>
      <c r="Z50" s="50"/>
    </row>
    <row r="51" spans="1:26" ht="3" customHeight="1">
      <c r="A51" s="146"/>
      <c r="B51" s="50"/>
      <c r="C51" s="50"/>
      <c r="D51" s="50"/>
      <c r="E51" s="50"/>
      <c r="F51" s="50"/>
      <c r="G51" s="50"/>
      <c r="H51" s="50"/>
      <c r="I51" s="50"/>
      <c r="J51" s="50"/>
      <c r="K51" s="50"/>
      <c r="L51" s="50"/>
      <c r="M51" s="50"/>
      <c r="N51" s="50"/>
      <c r="O51" s="50"/>
      <c r="P51" s="50"/>
      <c r="Q51" s="50"/>
      <c r="R51" s="50"/>
      <c r="S51" s="147"/>
      <c r="T51" s="50"/>
      <c r="U51" s="50"/>
      <c r="V51" s="50"/>
      <c r="W51" s="50"/>
      <c r="X51" s="50"/>
      <c r="Y51" s="50"/>
      <c r="Z51" s="50"/>
    </row>
    <row r="52" spans="1:26" ht="12" customHeight="1">
      <c r="A52" s="146"/>
      <c r="B52" s="50"/>
      <c r="C52" s="50"/>
      <c r="D52" s="50"/>
      <c r="E52" s="50"/>
      <c r="F52" s="50"/>
      <c r="G52" s="50"/>
      <c r="H52" s="50"/>
      <c r="I52" s="50"/>
      <c r="J52" s="50"/>
      <c r="K52" s="50"/>
      <c r="L52" s="50"/>
      <c r="M52" s="50"/>
      <c r="N52" s="50"/>
      <c r="O52" s="50"/>
      <c r="P52" s="50"/>
      <c r="Q52" s="50"/>
      <c r="R52" s="50"/>
      <c r="S52" s="147"/>
      <c r="T52" s="50"/>
      <c r="U52" s="50"/>
      <c r="V52" s="50"/>
      <c r="W52" s="50"/>
      <c r="X52" s="50"/>
      <c r="Y52" s="50"/>
      <c r="Z52" s="50"/>
    </row>
    <row r="53" spans="1:26" ht="12" customHeight="1">
      <c r="A53" s="149"/>
      <c r="B53" s="50"/>
      <c r="C53" s="50"/>
      <c r="D53" s="50"/>
      <c r="E53" s="50"/>
      <c r="F53" s="50"/>
      <c r="G53" s="50"/>
      <c r="H53" s="50"/>
      <c r="I53" s="150"/>
      <c r="J53" s="150"/>
      <c r="K53" s="150"/>
      <c r="L53" s="150"/>
      <c r="M53" s="150"/>
      <c r="N53" s="150"/>
      <c r="O53" s="150"/>
      <c r="P53" s="150"/>
      <c r="Q53" s="150"/>
      <c r="R53" s="150"/>
      <c r="S53" s="151"/>
      <c r="T53" s="50"/>
      <c r="U53" s="50"/>
      <c r="V53" s="50"/>
      <c r="W53" s="50"/>
      <c r="X53" s="50"/>
      <c r="Y53" s="50"/>
      <c r="Z53" s="50"/>
    </row>
    <row r="54" spans="1:26" ht="12" customHeight="1">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row>
    <row r="55" spans="1:26" ht="12" customHeight="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row>
    <row r="56" spans="1:26" ht="12" customHeight="1">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spans="1:26" ht="12" customHeight="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spans="1:26" ht="12" customHeight="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spans="1:26" ht="12" customHeight="1">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spans="1:26" ht="12" customHeight="1">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spans="1:26" ht="12" customHeight="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spans="1:26" ht="12" customHeight="1">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2" customHeight="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2" customHeight="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2" customHeight="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2" customHeight="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2" customHeight="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2" customHeight="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2" customHeight="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2" customHeight="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2"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2" customHeight="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2"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2"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2"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2"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2"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2"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2"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2"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2"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2"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2"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2"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2"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2"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2"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2"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2"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2"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2"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2"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2"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2"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2"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2"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2"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2"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2"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54">
    <mergeCell ref="N18:S18"/>
    <mergeCell ref="A19:R19"/>
    <mergeCell ref="V25:Y25"/>
    <mergeCell ref="U32:X32"/>
    <mergeCell ref="A16:A17"/>
    <mergeCell ref="B16:B18"/>
    <mergeCell ref="D16:F16"/>
    <mergeCell ref="L16:M17"/>
    <mergeCell ref="N16:S17"/>
    <mergeCell ref="C17:K17"/>
    <mergeCell ref="C18:E18"/>
    <mergeCell ref="F18:K18"/>
    <mergeCell ref="L18:M18"/>
    <mergeCell ref="D31:I32"/>
    <mergeCell ref="K31:K33"/>
    <mergeCell ref="B1:P1"/>
    <mergeCell ref="C3:D3"/>
    <mergeCell ref="E3:G3"/>
    <mergeCell ref="H3:K3"/>
    <mergeCell ref="L3:N3"/>
    <mergeCell ref="A3:B3"/>
    <mergeCell ref="A4:R4"/>
    <mergeCell ref="C5:S5"/>
    <mergeCell ref="N8:O8"/>
    <mergeCell ref="N9:O9"/>
    <mergeCell ref="N10:O10"/>
    <mergeCell ref="P10:R10"/>
    <mergeCell ref="A10:C10"/>
    <mergeCell ref="J9:K9"/>
    <mergeCell ref="P9:R9"/>
    <mergeCell ref="C6:S6"/>
    <mergeCell ref="A7:R7"/>
    <mergeCell ref="F8:G8"/>
    <mergeCell ref="J8:K8"/>
    <mergeCell ref="P8:R8"/>
    <mergeCell ref="A6:B6"/>
    <mergeCell ref="A8:B8"/>
    <mergeCell ref="A13:C13"/>
    <mergeCell ref="A14:C14"/>
    <mergeCell ref="D14:E14"/>
    <mergeCell ref="A9:B9"/>
    <mergeCell ref="N11:O11"/>
    <mergeCell ref="A11:C11"/>
    <mergeCell ref="A12:C12"/>
    <mergeCell ref="D13:F13"/>
    <mergeCell ref="K13:L13"/>
    <mergeCell ref="K14:L14"/>
    <mergeCell ref="P11:R11"/>
    <mergeCell ref="N12:O12"/>
    <mergeCell ref="P12:R12"/>
    <mergeCell ref="F9:G9"/>
    <mergeCell ref="F10:G10"/>
    <mergeCell ref="J10:K10"/>
    <mergeCell ref="D12:L12"/>
  </mergeCells>
  <phoneticPr fontId="58"/>
  <printOptions horizontalCentered="1" verticalCentered="1"/>
  <pageMargins left="0.39370078740157483" right="0.39370078740157483" top="0.59020397231334776" bottom="0.59020397231334776" header="0" footer="0"/>
  <pageSetup paperSize="9" scale="91" orientation="portrait" r:id="rId1"/>
  <colBreaks count="1" manualBreakCount="1">
    <brk id="1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AJ1000"/>
  <sheetViews>
    <sheetView showGridLines="0" workbookViewId="0">
      <selection activeCell="B1" sqref="B1:P1"/>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439" t="str">
        <f>データシート!A1&amp;"参加申込書"</f>
        <v>令和５年度　第５８回茨城県アンサンブルコンテスト中央地区大会参加申込書</v>
      </c>
      <c r="C1" s="274"/>
      <c r="D1" s="274"/>
      <c r="E1" s="274"/>
      <c r="F1" s="274"/>
      <c r="G1" s="274"/>
      <c r="H1" s="274"/>
      <c r="I1" s="274"/>
      <c r="J1" s="274"/>
      <c r="K1" s="274"/>
      <c r="L1" s="274"/>
      <c r="M1" s="274"/>
      <c r="N1" s="274"/>
      <c r="O1" s="274"/>
      <c r="P1" s="274"/>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440" t="s">
        <v>241</v>
      </c>
      <c r="B3" s="332"/>
      <c r="C3" s="441" t="s">
        <v>242</v>
      </c>
      <c r="D3" s="331"/>
      <c r="E3" s="442" t="s">
        <v>243</v>
      </c>
      <c r="F3" s="331"/>
      <c r="G3" s="332"/>
      <c r="H3" s="441" t="s">
        <v>32</v>
      </c>
      <c r="I3" s="331"/>
      <c r="J3" s="331"/>
      <c r="K3" s="332"/>
      <c r="L3" s="443" t="str">
        <f>'(例）データシート'!B3</f>
        <v>中学校</v>
      </c>
      <c r="M3" s="331"/>
      <c r="N3" s="331"/>
      <c r="O3" s="53" t="s">
        <v>244</v>
      </c>
      <c r="P3" s="53"/>
      <c r="Q3" s="53"/>
      <c r="R3" s="53"/>
      <c r="S3" s="54"/>
      <c r="T3" s="55"/>
      <c r="U3" s="55"/>
      <c r="V3" s="50"/>
      <c r="W3" s="52"/>
      <c r="X3" s="50"/>
      <c r="Y3" s="50"/>
      <c r="Z3" s="50"/>
      <c r="AA3" s="50"/>
      <c r="AB3" s="50"/>
      <c r="AC3" s="50"/>
      <c r="AD3" s="50"/>
      <c r="AE3" s="50"/>
      <c r="AF3" s="50"/>
      <c r="AG3" s="50"/>
      <c r="AH3" s="50"/>
      <c r="AI3" s="50"/>
      <c r="AJ3" s="50"/>
    </row>
    <row r="4" spans="1:36" ht="2.25" customHeight="1">
      <c r="A4" s="414"/>
      <c r="B4" s="309"/>
      <c r="C4" s="309"/>
      <c r="D4" s="309"/>
      <c r="E4" s="309"/>
      <c r="F4" s="309"/>
      <c r="G4" s="309"/>
      <c r="H4" s="309"/>
      <c r="I4" s="309"/>
      <c r="J4" s="309"/>
      <c r="K4" s="309"/>
      <c r="L4" s="309"/>
      <c r="M4" s="309"/>
      <c r="N4" s="309"/>
      <c r="O4" s="309"/>
      <c r="P4" s="309"/>
      <c r="Q4" s="309"/>
      <c r="R4" s="309"/>
      <c r="S4" s="56"/>
      <c r="T4" s="52"/>
      <c r="U4" s="52"/>
      <c r="V4" s="50"/>
      <c r="W4" s="52"/>
      <c r="X4" s="50"/>
      <c r="Y4" s="50"/>
      <c r="Z4" s="50"/>
      <c r="AA4" s="50"/>
      <c r="AB4" s="50"/>
      <c r="AC4" s="50"/>
      <c r="AD4" s="50"/>
      <c r="AE4" s="50"/>
      <c r="AF4" s="50"/>
      <c r="AG4" s="50"/>
      <c r="AH4" s="50"/>
      <c r="AI4" s="50"/>
      <c r="AJ4" s="50"/>
    </row>
    <row r="5" spans="1:36" ht="19.5" customHeight="1">
      <c r="A5" s="407" t="s">
        <v>38</v>
      </c>
      <c r="B5" s="408"/>
      <c r="C5" s="446" t="str">
        <f>'(例）データシート'!$E$3</f>
        <v>みとしりつあんこんちゅうがっこう</v>
      </c>
      <c r="D5" s="309"/>
      <c r="E5" s="309"/>
      <c r="F5" s="309"/>
      <c r="G5" s="315"/>
      <c r="H5" s="447" t="s">
        <v>245</v>
      </c>
      <c r="I5" s="309"/>
      <c r="J5" s="309"/>
      <c r="K5" s="315"/>
      <c r="L5" s="447" t="s">
        <v>158</v>
      </c>
      <c r="M5" s="315"/>
      <c r="N5" s="448" t="s">
        <v>297</v>
      </c>
      <c r="O5" s="309"/>
      <c r="P5" s="309"/>
      <c r="Q5" s="309"/>
      <c r="R5" s="309"/>
      <c r="S5" s="310"/>
      <c r="T5" s="57"/>
      <c r="U5" s="57"/>
      <c r="V5" s="50"/>
      <c r="W5" s="52"/>
      <c r="X5" s="50"/>
      <c r="Y5" s="50"/>
      <c r="Z5" s="50"/>
      <c r="AA5" s="50"/>
      <c r="AB5" s="50"/>
      <c r="AC5" s="50"/>
      <c r="AD5" s="50"/>
      <c r="AE5" s="50"/>
      <c r="AF5" s="50"/>
      <c r="AG5" s="50"/>
      <c r="AH5" s="50"/>
      <c r="AI5" s="50"/>
      <c r="AJ5" s="50"/>
    </row>
    <row r="6" spans="1:36" ht="45" customHeight="1">
      <c r="A6" s="319"/>
      <c r="B6" s="399"/>
      <c r="C6" s="400" t="str">
        <f>'(例）データシート'!D3</f>
        <v>水戸市立安紺中学校</v>
      </c>
      <c r="D6" s="309"/>
      <c r="E6" s="309"/>
      <c r="F6" s="309"/>
      <c r="G6" s="58" t="s">
        <v>247</v>
      </c>
      <c r="H6" s="449" t="str">
        <f>'(例）データシート'!G3</f>
        <v>打楽器</v>
      </c>
      <c r="I6" s="309"/>
      <c r="J6" s="444" t="str">
        <f>'(例）データシート'!H3</f>
        <v>四重奏</v>
      </c>
      <c r="K6" s="315"/>
      <c r="L6" s="445">
        <f>'(例）データシート'!I3</f>
        <v>0.18750000000000006</v>
      </c>
      <c r="M6" s="315"/>
      <c r="N6" s="386" t="str">
        <f>'(例）データシート'!K3</f>
        <v>あり</v>
      </c>
      <c r="O6" s="309"/>
      <c r="P6" s="309"/>
      <c r="Q6" s="309"/>
      <c r="R6" s="309"/>
      <c r="S6" s="310"/>
      <c r="T6" s="52"/>
      <c r="U6" s="52"/>
      <c r="V6" s="50"/>
      <c r="W6" s="52"/>
      <c r="X6" s="50"/>
      <c r="Y6" s="50"/>
      <c r="Z6" s="50"/>
      <c r="AA6" s="50"/>
      <c r="AB6" s="50"/>
      <c r="AC6" s="50"/>
      <c r="AD6" s="50"/>
      <c r="AE6" s="50"/>
      <c r="AF6" s="50"/>
      <c r="AG6" s="50"/>
      <c r="AH6" s="50"/>
      <c r="AI6" s="50"/>
      <c r="AJ6" s="50"/>
    </row>
    <row r="7" spans="1:36" ht="19.5" customHeight="1">
      <c r="A7" s="59"/>
      <c r="B7" s="60"/>
      <c r="C7" s="435" t="str">
        <f>IF('(例）データシート'!M3="","",'(例）データシート'!M3)</f>
        <v>ぼるけーの・たわー</v>
      </c>
      <c r="D7" s="284"/>
      <c r="E7" s="284"/>
      <c r="F7" s="284"/>
      <c r="G7" s="284"/>
      <c r="H7" s="284"/>
      <c r="I7" s="284"/>
      <c r="J7" s="284"/>
      <c r="K7" s="284"/>
      <c r="L7" s="284"/>
      <c r="M7" s="284"/>
      <c r="N7" s="284"/>
      <c r="O7" s="284"/>
      <c r="P7" s="284"/>
      <c r="Q7" s="284"/>
      <c r="R7" s="284"/>
      <c r="S7" s="285"/>
      <c r="T7" s="61"/>
      <c r="U7" s="61"/>
      <c r="V7" s="50"/>
      <c r="W7" s="52"/>
      <c r="X7" s="50"/>
      <c r="Y7" s="50"/>
      <c r="Z7" s="50"/>
      <c r="AA7" s="50"/>
      <c r="AB7" s="50"/>
      <c r="AC7" s="50"/>
      <c r="AD7" s="50"/>
      <c r="AE7" s="50"/>
      <c r="AF7" s="50"/>
      <c r="AG7" s="50"/>
      <c r="AH7" s="50"/>
      <c r="AI7" s="50"/>
      <c r="AJ7" s="50"/>
    </row>
    <row r="8" spans="1:36" ht="45" customHeight="1">
      <c r="A8" s="436" t="s">
        <v>248</v>
      </c>
      <c r="B8" s="389"/>
      <c r="C8" s="437" t="str">
        <f>IF('(例）データシート'!L3="","",'(例）データシート'!L3)</f>
        <v>ボルケーノ・タワー</v>
      </c>
      <c r="D8" s="287"/>
      <c r="E8" s="287"/>
      <c r="F8" s="287"/>
      <c r="G8" s="287"/>
      <c r="H8" s="287"/>
      <c r="I8" s="287"/>
      <c r="J8" s="287"/>
      <c r="K8" s="287"/>
      <c r="L8" s="287"/>
      <c r="M8" s="287"/>
      <c r="N8" s="287"/>
      <c r="O8" s="287"/>
      <c r="P8" s="287"/>
      <c r="Q8" s="287"/>
      <c r="R8" s="287"/>
      <c r="S8" s="288"/>
      <c r="T8" s="62"/>
      <c r="U8" s="62"/>
      <c r="V8" s="50"/>
      <c r="W8" s="52"/>
      <c r="X8" s="50"/>
      <c r="Y8" s="50"/>
      <c r="Z8" s="50"/>
      <c r="AA8" s="50"/>
      <c r="AB8" s="50"/>
      <c r="AC8" s="50"/>
      <c r="AD8" s="50"/>
      <c r="AE8" s="50"/>
      <c r="AF8" s="50"/>
      <c r="AG8" s="50"/>
      <c r="AH8" s="50"/>
      <c r="AI8" s="50"/>
      <c r="AJ8" s="50"/>
    </row>
    <row r="9" spans="1:36" ht="19.5" customHeight="1">
      <c r="A9" s="63"/>
      <c r="B9" s="64"/>
      <c r="C9" s="438" t="str">
        <f>IF('(例）データシート'!N3="","",'(例）データシート'!N3)</f>
        <v>The Volcano Tower</v>
      </c>
      <c r="D9" s="342"/>
      <c r="E9" s="342"/>
      <c r="F9" s="342"/>
      <c r="G9" s="342"/>
      <c r="H9" s="342"/>
      <c r="I9" s="342"/>
      <c r="J9" s="342"/>
      <c r="K9" s="342"/>
      <c r="L9" s="342"/>
      <c r="M9" s="342"/>
      <c r="N9" s="342"/>
      <c r="O9" s="342"/>
      <c r="P9" s="342"/>
      <c r="Q9" s="342"/>
      <c r="R9" s="342"/>
      <c r="S9" s="343"/>
      <c r="T9" s="65"/>
      <c r="U9" s="65"/>
      <c r="V9" s="50"/>
      <c r="W9" s="52"/>
      <c r="X9" s="50"/>
      <c r="Y9" s="50"/>
      <c r="Z9" s="50"/>
      <c r="AA9" s="50"/>
      <c r="AB9" s="50"/>
      <c r="AC9" s="50"/>
      <c r="AD9" s="50"/>
      <c r="AE9" s="50"/>
      <c r="AF9" s="50"/>
      <c r="AG9" s="50"/>
      <c r="AH9" s="50"/>
      <c r="AI9" s="50"/>
      <c r="AJ9" s="50"/>
    </row>
    <row r="10" spans="1:36" ht="19.5" customHeight="1">
      <c r="A10" s="407" t="s">
        <v>96</v>
      </c>
      <c r="B10" s="408"/>
      <c r="C10" s="402" t="str">
        <f>IF('(例）データシート'!$P$3="","",'(例）データシート'!$P$3)</f>
        <v>ぐらすている</v>
      </c>
      <c r="D10" s="403"/>
      <c r="E10" s="403"/>
      <c r="F10" s="403"/>
      <c r="G10" s="403"/>
      <c r="H10" s="403"/>
      <c r="I10" s="404"/>
      <c r="J10" s="422" t="str">
        <f>IF('(例）データシート'!$Q$3="","",'(例）データシート'!$Q$3)</f>
        <v>Jerry Grasstail</v>
      </c>
      <c r="K10" s="403"/>
      <c r="L10" s="403"/>
      <c r="M10" s="403"/>
      <c r="N10" s="403"/>
      <c r="O10" s="403"/>
      <c r="P10" s="403"/>
      <c r="Q10" s="403"/>
      <c r="R10" s="403"/>
      <c r="S10" s="419"/>
      <c r="T10" s="65"/>
      <c r="U10" s="65"/>
      <c r="V10" s="50"/>
      <c r="W10" s="52"/>
      <c r="X10" s="50"/>
      <c r="Y10" s="50"/>
      <c r="Z10" s="50"/>
      <c r="AA10" s="50"/>
      <c r="AB10" s="50"/>
      <c r="AC10" s="50"/>
      <c r="AD10" s="50"/>
      <c r="AE10" s="50"/>
      <c r="AF10" s="50"/>
      <c r="AG10" s="50"/>
      <c r="AH10" s="50"/>
      <c r="AI10" s="50"/>
      <c r="AJ10" s="50"/>
    </row>
    <row r="11" spans="1:36" ht="24.75" customHeight="1">
      <c r="A11" s="319"/>
      <c r="B11" s="399"/>
      <c r="C11" s="405" t="str">
        <f>'(例）データシート'!$O$3</f>
        <v>グラステイル</v>
      </c>
      <c r="D11" s="342"/>
      <c r="E11" s="342"/>
      <c r="F11" s="342"/>
      <c r="G11" s="342"/>
      <c r="H11" s="342"/>
      <c r="I11" s="406"/>
      <c r="J11" s="397"/>
      <c r="K11" s="397"/>
      <c r="L11" s="397"/>
      <c r="M11" s="397"/>
      <c r="N11" s="397"/>
      <c r="O11" s="397"/>
      <c r="P11" s="397"/>
      <c r="Q11" s="397"/>
      <c r="R11" s="397"/>
      <c r="S11" s="420"/>
      <c r="T11" s="65"/>
      <c r="U11" s="65"/>
      <c r="V11" s="50"/>
      <c r="W11" s="52"/>
      <c r="X11" s="50"/>
      <c r="Y11" s="50"/>
      <c r="Z11" s="50"/>
      <c r="AA11" s="50"/>
      <c r="AB11" s="50"/>
      <c r="AC11" s="50"/>
      <c r="AD11" s="50"/>
      <c r="AE11" s="50"/>
      <c r="AF11" s="50"/>
      <c r="AG11" s="50"/>
      <c r="AH11" s="50"/>
      <c r="AI11" s="50"/>
      <c r="AJ11" s="50"/>
    </row>
    <row r="12" spans="1:36" ht="19.5" customHeight="1">
      <c r="A12" s="407" t="s">
        <v>98</v>
      </c>
      <c r="B12" s="408"/>
      <c r="C12" s="409" t="str">
        <f>IF('(例）データシート'!$S$3=0,"なし",'(例）データシート'!$S$3)</f>
        <v>なし</v>
      </c>
      <c r="D12" s="284"/>
      <c r="E12" s="284"/>
      <c r="F12" s="284"/>
      <c r="G12" s="284"/>
      <c r="H12" s="284"/>
      <c r="I12" s="362"/>
      <c r="J12" s="422" t="str">
        <f>IF('(例）データシート'!$T$3="","",'(例）データシート'!$T$3)</f>
        <v/>
      </c>
      <c r="K12" s="403"/>
      <c r="L12" s="403"/>
      <c r="M12" s="403"/>
      <c r="N12" s="403"/>
      <c r="O12" s="403"/>
      <c r="P12" s="403"/>
      <c r="Q12" s="403"/>
      <c r="R12" s="403"/>
      <c r="S12" s="419"/>
      <c r="T12" s="65"/>
      <c r="U12" s="65"/>
      <c r="V12" s="50"/>
      <c r="W12" s="52"/>
      <c r="X12" s="50"/>
      <c r="Y12" s="50"/>
      <c r="Z12" s="50"/>
      <c r="AA12" s="50"/>
      <c r="AB12" s="50"/>
      <c r="AC12" s="50"/>
      <c r="AD12" s="50"/>
      <c r="AE12" s="50"/>
      <c r="AF12" s="50"/>
      <c r="AG12" s="50"/>
      <c r="AH12" s="50"/>
      <c r="AI12" s="50"/>
      <c r="AJ12" s="50"/>
    </row>
    <row r="13" spans="1:36" ht="24.75" customHeight="1">
      <c r="A13" s="319"/>
      <c r="B13" s="399"/>
      <c r="C13" s="410" t="str">
        <f>IF('(例）データシート'!$R$3=0,"なし",'(例）データシート'!$R$3)</f>
        <v>なし</v>
      </c>
      <c r="D13" s="397"/>
      <c r="E13" s="397"/>
      <c r="F13" s="397"/>
      <c r="G13" s="397"/>
      <c r="H13" s="397"/>
      <c r="I13" s="411"/>
      <c r="J13" s="397"/>
      <c r="K13" s="397"/>
      <c r="L13" s="397"/>
      <c r="M13" s="397"/>
      <c r="N13" s="397"/>
      <c r="O13" s="397"/>
      <c r="P13" s="397"/>
      <c r="Q13" s="397"/>
      <c r="R13" s="397"/>
      <c r="S13" s="420"/>
      <c r="T13" s="65"/>
      <c r="U13" s="65"/>
      <c r="V13" s="50"/>
      <c r="W13" s="52"/>
      <c r="X13" s="50"/>
      <c r="Y13" s="50"/>
      <c r="Z13" s="50"/>
      <c r="AA13" s="50"/>
      <c r="AB13" s="50"/>
      <c r="AC13" s="50"/>
      <c r="AD13" s="50"/>
      <c r="AE13" s="50"/>
      <c r="AF13" s="50"/>
      <c r="AG13" s="50"/>
      <c r="AH13" s="50"/>
      <c r="AI13" s="50"/>
      <c r="AJ13" s="50"/>
    </row>
    <row r="14" spans="1:36" ht="30" customHeight="1">
      <c r="A14" s="432" t="s">
        <v>298</v>
      </c>
      <c r="B14" s="403"/>
      <c r="C14" s="152" t="str">
        <f>IF('(例）データシート'!U3="","",'(例）データシート'!U3)</f>
        <v>Perc</v>
      </c>
      <c r="D14" s="67" t="str">
        <f>IF('(例）データシート'!V3="","",'(例）データシート'!V3)</f>
        <v>翠連  一郎</v>
      </c>
      <c r="E14" s="67"/>
      <c r="F14" s="413" t="str">
        <f>IF('(例）データシート'!W3="","",'(例）データシート'!W3)</f>
        <v>Perc</v>
      </c>
      <c r="G14" s="315"/>
      <c r="H14" s="67" t="str">
        <f>IF('(例）データシート'!X3="","",'(例）データシート'!X3)</f>
        <v>翠連  二郎</v>
      </c>
      <c r="I14" s="67"/>
      <c r="J14" s="413" t="str">
        <f>IF('(例）データシート'!Y3="","",'(例）データシート'!Y3)</f>
        <v>Perc</v>
      </c>
      <c r="K14" s="315"/>
      <c r="L14" s="50" t="str">
        <f>IF('(例）データシート'!$Z3="","",'(例）データシート'!$Z3)</f>
        <v>翠連  三郎</v>
      </c>
      <c r="M14" s="67"/>
      <c r="N14" s="413" t="str">
        <f>IF('(例）データシート'!AA3="","",'(例）データシート'!AA3)</f>
        <v>Perc</v>
      </c>
      <c r="O14" s="315"/>
      <c r="P14" s="431" t="str">
        <f>IF('(例）データシート'!$AB3="","",'(例）データシート'!$AB3)</f>
        <v>翠連  四郎</v>
      </c>
      <c r="Q14" s="309"/>
      <c r="R14" s="315"/>
      <c r="S14" s="69"/>
      <c r="T14" s="70"/>
      <c r="U14" s="70"/>
      <c r="V14" s="50"/>
      <c r="W14" s="52"/>
      <c r="X14" s="50"/>
      <c r="Y14" s="50"/>
      <c r="Z14" s="50"/>
      <c r="AA14" s="50"/>
      <c r="AB14" s="50"/>
      <c r="AC14" s="50"/>
      <c r="AD14" s="50"/>
      <c r="AE14" s="50"/>
      <c r="AF14" s="50"/>
      <c r="AG14" s="50"/>
      <c r="AH14" s="50"/>
      <c r="AI14" s="50"/>
      <c r="AJ14" s="50"/>
    </row>
    <row r="15" spans="1:36" ht="30" customHeight="1">
      <c r="A15" s="319"/>
      <c r="B15" s="397"/>
      <c r="C15" s="152" t="str">
        <f>IF('(例）データシート'!AC3="","",'(例）データシート'!AC3)</f>
        <v>/</v>
      </c>
      <c r="D15" s="67"/>
      <c r="E15" s="68"/>
      <c r="F15" s="413" t="str">
        <f>IF('(例）データシート'!AE3="","",'(例）データシート'!AE3)</f>
        <v>/</v>
      </c>
      <c r="G15" s="315"/>
      <c r="H15" s="67" t="str">
        <f>IF('(例）データシート'!AD3="","",'(例）データシート'!AD3)</f>
        <v xml:space="preserve">  </v>
      </c>
      <c r="I15" s="68"/>
      <c r="J15" s="413" t="str">
        <f>IF('(例）データシート'!AG3="","",'(例）データシート'!AG3)</f>
        <v>/</v>
      </c>
      <c r="K15" s="315"/>
      <c r="L15" s="67" t="str">
        <f>IF('(例）データシート'!AF3="","",'(例）データシート'!AF3)</f>
        <v xml:space="preserve">  </v>
      </c>
      <c r="M15" s="68"/>
      <c r="N15" s="413" t="str">
        <f>IF('(例）データシート'!AI3="","",'(例）データシート'!AI3)</f>
        <v>/</v>
      </c>
      <c r="O15" s="315"/>
      <c r="P15" s="431" t="str">
        <f>IF('(例）データシート'!AH3="","",'(例）データシート'!AH3)</f>
        <v xml:space="preserve">  </v>
      </c>
      <c r="Q15" s="309"/>
      <c r="R15" s="315"/>
      <c r="S15" s="69"/>
      <c r="T15" s="70"/>
      <c r="U15" s="70"/>
      <c r="V15" s="50"/>
      <c r="W15" s="71">
        <v>1</v>
      </c>
      <c r="X15" s="72" t="s">
        <v>168</v>
      </c>
      <c r="Y15" s="50"/>
      <c r="Z15" s="50"/>
      <c r="AA15" s="50"/>
      <c r="AB15" s="50"/>
      <c r="AC15" s="50"/>
      <c r="AD15" s="50"/>
      <c r="AE15" s="50"/>
      <c r="AF15" s="50"/>
      <c r="AG15" s="50"/>
      <c r="AH15" s="50"/>
      <c r="AI15" s="50"/>
      <c r="AJ15" s="50"/>
    </row>
    <row r="16" spans="1:36" ht="30" customHeight="1">
      <c r="A16" s="433" t="s">
        <v>250</v>
      </c>
      <c r="B16" s="403"/>
      <c r="C16" s="495" t="str">
        <f>IF('(例）データシート'!AK3="","",'(例）データシート'!AK3)</f>
        <v>マリンバ１・ティンパニ４・ビブラフォン１・トムトム４・レインスティック１・スモールマラカス１</v>
      </c>
      <c r="D16" s="274"/>
      <c r="E16" s="274"/>
      <c r="F16" s="274"/>
      <c r="G16" s="274"/>
      <c r="H16" s="389"/>
      <c r="I16" s="429" t="str">
        <f>IF('(例）データシート'!AF3=0,"",'(例）データシート'!AF3)</f>
        <v xml:space="preserve">  </v>
      </c>
      <c r="J16" s="430" t="s">
        <v>154</v>
      </c>
      <c r="K16" s="403"/>
      <c r="L16" s="408"/>
      <c r="M16" s="434">
        <f>IF('(例）データシート'!AM3=0,0,'(例）データシート'!AM3)</f>
        <v>0</v>
      </c>
      <c r="N16" s="403"/>
      <c r="O16" s="403"/>
      <c r="P16" s="403"/>
      <c r="Q16" s="421" t="s">
        <v>251</v>
      </c>
      <c r="R16" s="403"/>
      <c r="S16" s="419"/>
      <c r="T16" s="70"/>
      <c r="U16" s="70"/>
      <c r="V16" s="50"/>
      <c r="W16" s="71">
        <v>2</v>
      </c>
      <c r="X16" s="72" t="s">
        <v>252</v>
      </c>
      <c r="Y16" s="72"/>
      <c r="Z16" s="72"/>
      <c r="AA16" s="72"/>
      <c r="AB16" s="72"/>
      <c r="AC16" s="73"/>
      <c r="AD16" s="73"/>
      <c r="AE16" s="73"/>
      <c r="AF16" s="73"/>
      <c r="AG16" s="73"/>
      <c r="AH16" s="73"/>
      <c r="AI16" s="73"/>
      <c r="AJ16" s="73"/>
    </row>
    <row r="17" spans="1:36" ht="30" customHeight="1">
      <c r="A17" s="319"/>
      <c r="B17" s="397"/>
      <c r="C17" s="418"/>
      <c r="D17" s="397"/>
      <c r="E17" s="397"/>
      <c r="F17" s="397"/>
      <c r="G17" s="397"/>
      <c r="H17" s="399"/>
      <c r="I17" s="395"/>
      <c r="J17" s="418"/>
      <c r="K17" s="397"/>
      <c r="L17" s="399"/>
      <c r="M17" s="418"/>
      <c r="N17" s="397"/>
      <c r="O17" s="397"/>
      <c r="P17" s="397"/>
      <c r="Q17" s="397"/>
      <c r="R17" s="397"/>
      <c r="S17" s="420"/>
      <c r="T17" s="70"/>
      <c r="U17" s="70"/>
      <c r="V17" s="50"/>
      <c r="W17" s="71">
        <v>3</v>
      </c>
      <c r="X17" s="72" t="s">
        <v>171</v>
      </c>
      <c r="Y17" s="72"/>
      <c r="Z17" s="72"/>
      <c r="AA17" s="72"/>
      <c r="AB17" s="72"/>
      <c r="AC17" s="73"/>
      <c r="AD17" s="73"/>
      <c r="AE17" s="73"/>
      <c r="AF17" s="73"/>
      <c r="AG17" s="73"/>
      <c r="AH17" s="73"/>
      <c r="AI17" s="73"/>
      <c r="AJ17" s="73"/>
    </row>
    <row r="18" spans="1:36" ht="30" customHeight="1">
      <c r="A18" s="390" t="s">
        <v>253</v>
      </c>
      <c r="B18" s="315"/>
      <c r="C18" s="74" t="str">
        <f>IF('(例）データシート'!AO3=0,"",'(例）データシート'!AO3)</f>
        <v/>
      </c>
      <c r="D18" s="400" t="str">
        <f>IF('(例）データシート'!AN3=0,"",'(例）データシート'!AN3)</f>
        <v/>
      </c>
      <c r="E18" s="309"/>
      <c r="F18" s="309"/>
      <c r="G18" s="309"/>
      <c r="H18" s="309"/>
      <c r="I18" s="309"/>
      <c r="J18" s="315"/>
      <c r="K18" s="385" t="s">
        <v>159</v>
      </c>
      <c r="L18" s="315"/>
      <c r="M18" s="387" t="str">
        <f>'(例）データシート'!J3</f>
        <v>なし</v>
      </c>
      <c r="N18" s="309"/>
      <c r="O18" s="309"/>
      <c r="P18" s="309"/>
      <c r="Q18" s="309"/>
      <c r="R18" s="309"/>
      <c r="S18" s="310"/>
      <c r="T18" s="70"/>
      <c r="U18" s="70"/>
      <c r="V18" s="50"/>
      <c r="W18" s="71">
        <v>4</v>
      </c>
      <c r="X18" s="72" t="s">
        <v>172</v>
      </c>
      <c r="Y18" s="72"/>
      <c r="Z18" s="72"/>
      <c r="AA18" s="72"/>
      <c r="AB18" s="72"/>
      <c r="AC18" s="73"/>
      <c r="AD18" s="73"/>
      <c r="AE18" s="73"/>
      <c r="AF18" s="73"/>
      <c r="AG18" s="73"/>
      <c r="AH18" s="73"/>
      <c r="AI18" s="73"/>
      <c r="AJ18" s="73"/>
    </row>
    <row r="19" spans="1:36" ht="30" customHeight="1">
      <c r="A19" s="391" t="s">
        <v>156</v>
      </c>
      <c r="B19" s="315"/>
      <c r="C19" s="74" t="str">
        <f>IF('(例）データシート'!AP3=0,"",'(例）データシート'!AP3)</f>
        <v/>
      </c>
      <c r="D19" s="415" t="e">
        <f>VLOOKUP(C19,$W$15:$X$19,2,FALSE)</f>
        <v>#N/A</v>
      </c>
      <c r="E19" s="309"/>
      <c r="F19" s="309"/>
      <c r="G19" s="309"/>
      <c r="H19" s="309"/>
      <c r="I19" s="309"/>
      <c r="J19" s="309"/>
      <c r="K19" s="309"/>
      <c r="L19" s="309"/>
      <c r="M19" s="309"/>
      <c r="N19" s="309"/>
      <c r="O19" s="309"/>
      <c r="P19" s="309"/>
      <c r="Q19" s="309"/>
      <c r="R19" s="309"/>
      <c r="S19" s="310"/>
      <c r="T19" s="70"/>
      <c r="U19" s="70"/>
      <c r="V19" s="50"/>
      <c r="W19" s="71">
        <v>5</v>
      </c>
      <c r="X19" s="72" t="s">
        <v>173</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392" t="s">
        <v>254</v>
      </c>
      <c r="B21" s="393" t="s">
        <v>50</v>
      </c>
      <c r="C21" s="77" t="s">
        <v>255</v>
      </c>
      <c r="D21" s="451" t="str">
        <f>'(例）データシート'!AT3</f>
        <v>000-0000</v>
      </c>
      <c r="E21" s="403"/>
      <c r="F21" s="403"/>
      <c r="G21" s="78"/>
      <c r="H21" s="78"/>
      <c r="I21" s="78"/>
      <c r="J21" s="78"/>
      <c r="K21" s="79"/>
      <c r="L21" s="417" t="s">
        <v>256</v>
      </c>
      <c r="M21" s="408"/>
      <c r="N21" s="417" t="str">
        <f>'(例）データシート'!AR3</f>
        <v>吹連　安子</v>
      </c>
      <c r="O21" s="403"/>
      <c r="P21" s="403"/>
      <c r="Q21" s="403"/>
      <c r="R21" s="403"/>
      <c r="S21" s="419"/>
      <c r="T21" s="80"/>
      <c r="U21" s="80"/>
      <c r="V21" s="50"/>
      <c r="W21" s="52"/>
      <c r="X21" s="50"/>
      <c r="Y21" s="50"/>
      <c r="Z21" s="50"/>
      <c r="AA21" s="50"/>
      <c r="AB21" s="50"/>
      <c r="AC21" s="50"/>
      <c r="AD21" s="50"/>
      <c r="AE21" s="50"/>
      <c r="AF21" s="50"/>
      <c r="AG21" s="50"/>
      <c r="AH21" s="50"/>
      <c r="AI21" s="50"/>
      <c r="AJ21" s="50"/>
    </row>
    <row r="22" spans="1:36" ht="19.5" customHeight="1">
      <c r="A22" s="281"/>
      <c r="B22" s="394"/>
      <c r="C22" s="388" t="str">
        <f>'(例）データシート'!AU3</f>
        <v>水戸市安紺1-1</v>
      </c>
      <c r="D22" s="274"/>
      <c r="E22" s="274"/>
      <c r="F22" s="274"/>
      <c r="G22" s="274"/>
      <c r="H22" s="274"/>
      <c r="I22" s="274"/>
      <c r="J22" s="274"/>
      <c r="K22" s="389"/>
      <c r="L22" s="418"/>
      <c r="M22" s="399"/>
      <c r="N22" s="418"/>
      <c r="O22" s="397"/>
      <c r="P22" s="397"/>
      <c r="Q22" s="397"/>
      <c r="R22" s="397"/>
      <c r="S22" s="420"/>
      <c r="T22" s="80"/>
      <c r="U22" s="80"/>
      <c r="V22" s="50"/>
      <c r="W22" s="52"/>
      <c r="X22" s="50"/>
      <c r="Y22" s="50"/>
      <c r="Z22" s="50"/>
      <c r="AA22" s="50"/>
      <c r="AB22" s="50"/>
      <c r="AC22" s="50"/>
      <c r="AD22" s="50"/>
      <c r="AE22" s="50"/>
      <c r="AF22" s="50"/>
      <c r="AG22" s="50"/>
      <c r="AH22" s="50"/>
      <c r="AI22" s="50"/>
      <c r="AJ22" s="50"/>
    </row>
    <row r="23" spans="1:36" ht="39.75" customHeight="1">
      <c r="A23" s="81" t="s">
        <v>257</v>
      </c>
      <c r="B23" s="395"/>
      <c r="C23" s="396" t="s">
        <v>52</v>
      </c>
      <c r="D23" s="397"/>
      <c r="E23" s="397"/>
      <c r="F23" s="398" t="str">
        <f>'(例）データシート'!AV3</f>
        <v>123-4567/890-1234</v>
      </c>
      <c r="G23" s="397"/>
      <c r="H23" s="397"/>
      <c r="I23" s="397"/>
      <c r="J23" s="397"/>
      <c r="K23" s="399"/>
      <c r="L23" s="386" t="s">
        <v>258</v>
      </c>
      <c r="M23" s="315"/>
      <c r="N23" s="386" t="str">
        <f>'(例）データシート'!AS3</f>
        <v>090-1234-4321</v>
      </c>
      <c r="O23" s="309"/>
      <c r="P23" s="309"/>
      <c r="Q23" s="309"/>
      <c r="R23" s="309"/>
      <c r="S23" s="310"/>
      <c r="T23" s="80"/>
      <c r="U23" s="80"/>
      <c r="V23" s="50"/>
      <c r="W23" s="52"/>
      <c r="X23" s="50"/>
      <c r="Y23" s="50"/>
      <c r="Z23" s="50"/>
      <c r="AA23" s="50"/>
      <c r="AB23" s="50"/>
      <c r="AC23" s="50"/>
      <c r="AD23" s="50"/>
      <c r="AE23" s="50"/>
      <c r="AF23" s="50"/>
      <c r="AG23" s="50"/>
      <c r="AH23" s="50"/>
      <c r="AI23" s="50"/>
      <c r="AJ23" s="50"/>
    </row>
    <row r="24" spans="1:36" ht="2.25" customHeight="1">
      <c r="A24" s="414"/>
      <c r="B24" s="309"/>
      <c r="C24" s="309"/>
      <c r="D24" s="309"/>
      <c r="E24" s="309"/>
      <c r="F24" s="309"/>
      <c r="G24" s="309"/>
      <c r="H24" s="309"/>
      <c r="I24" s="309"/>
      <c r="J24" s="309"/>
      <c r="K24" s="309"/>
      <c r="L24" s="309"/>
      <c r="M24" s="309"/>
      <c r="N24" s="309"/>
      <c r="O24" s="309"/>
      <c r="P24" s="309"/>
      <c r="Q24" s="309"/>
      <c r="R24" s="309"/>
      <c r="S24" s="56"/>
      <c r="T24" s="52"/>
      <c r="U24" s="52"/>
      <c r="V24" s="50"/>
      <c r="W24" s="52"/>
      <c r="X24" s="50"/>
      <c r="Y24" s="50"/>
      <c r="Z24" s="50"/>
      <c r="AA24" s="50"/>
      <c r="AB24" s="50"/>
      <c r="AC24" s="50"/>
      <c r="AD24" s="50"/>
      <c r="AE24" s="50"/>
      <c r="AF24" s="50"/>
      <c r="AG24" s="50"/>
      <c r="AH24" s="50"/>
      <c r="AI24" s="50"/>
      <c r="AJ24" s="50"/>
    </row>
    <row r="25" spans="1:36" ht="18.75" customHeight="1">
      <c r="A25" s="82" t="s">
        <v>259</v>
      </c>
      <c r="B25" s="83"/>
      <c r="C25" s="84"/>
      <c r="D25" s="83"/>
      <c r="E25" s="85"/>
      <c r="F25" s="86"/>
      <c r="G25" s="86"/>
      <c r="H25" s="87"/>
      <c r="I25" s="87"/>
      <c r="J25" s="86"/>
      <c r="K25" s="86"/>
      <c r="L25" s="153" t="s">
        <v>299</v>
      </c>
      <c r="M25" s="87" t="s">
        <v>291</v>
      </c>
      <c r="N25" s="88">
        <v>10</v>
      </c>
      <c r="O25" s="89" t="s">
        <v>260</v>
      </c>
      <c r="P25" s="90">
        <v>1</v>
      </c>
      <c r="Q25" s="91" t="s">
        <v>261</v>
      </c>
      <c r="R25" s="92"/>
      <c r="S25" s="93"/>
      <c r="T25" s="94"/>
      <c r="U25" s="94"/>
      <c r="V25" s="95" t="s">
        <v>273</v>
      </c>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14" t="s">
        <v>300</v>
      </c>
      <c r="B28" s="85"/>
      <c r="C28" s="85"/>
      <c r="D28" s="85"/>
      <c r="E28" s="85"/>
      <c r="F28" s="85"/>
      <c r="G28" s="85"/>
      <c r="H28" s="85"/>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54"/>
      <c r="B29" s="85"/>
      <c r="C29" s="85"/>
      <c r="D29" s="85"/>
      <c r="E29" s="85"/>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494" t="s">
        <v>301</v>
      </c>
      <c r="J31" s="274"/>
      <c r="K31" s="274"/>
      <c r="L31" s="274"/>
      <c r="M31" s="274"/>
      <c r="N31" s="274"/>
      <c r="O31" s="274"/>
      <c r="P31" s="80"/>
      <c r="Q31" s="80"/>
      <c r="R31" s="80"/>
      <c r="S31" s="101"/>
      <c r="T31" s="52"/>
      <c r="U31" s="52"/>
      <c r="V31" s="95" t="s">
        <v>267</v>
      </c>
      <c r="W31" s="52"/>
      <c r="X31" s="50"/>
      <c r="Y31" s="50"/>
      <c r="Z31" s="50"/>
      <c r="AA31" s="50"/>
      <c r="AB31" s="50"/>
      <c r="AC31" s="50"/>
      <c r="AD31" s="50"/>
      <c r="AE31" s="50"/>
      <c r="AF31" s="50"/>
      <c r="AG31" s="50"/>
      <c r="AH31" s="50"/>
      <c r="AI31" s="50"/>
      <c r="AJ31" s="50"/>
    </row>
    <row r="32" spans="1:36" ht="18.75" customHeight="1">
      <c r="A32" s="96"/>
      <c r="B32" s="86"/>
      <c r="C32" s="86"/>
      <c r="D32" s="379" t="s">
        <v>268</v>
      </c>
      <c r="E32" s="274"/>
      <c r="F32" s="274"/>
      <c r="G32" s="274"/>
      <c r="H32" s="274"/>
      <c r="I32" s="105"/>
      <c r="J32" s="380" t="s">
        <v>302</v>
      </c>
      <c r="K32" s="274"/>
      <c r="L32" s="274"/>
      <c r="M32" s="274"/>
      <c r="N32" s="274"/>
      <c r="O32" s="274"/>
      <c r="P32" s="381"/>
      <c r="Q32" s="106" t="s">
        <v>269</v>
      </c>
      <c r="R32" s="107"/>
      <c r="S32" s="101"/>
      <c r="T32" s="52"/>
      <c r="U32" s="108"/>
      <c r="V32" s="382" t="s">
        <v>270</v>
      </c>
      <c r="W32" s="274"/>
      <c r="X32" s="274"/>
      <c r="Y32" s="274"/>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 customHeight="1">
      <c r="A35" s="50"/>
      <c r="B35" s="50"/>
      <c r="C35" s="50"/>
      <c r="D35" s="50"/>
      <c r="E35" s="50"/>
      <c r="F35" s="50"/>
      <c r="G35" s="50"/>
      <c r="H35" s="50"/>
      <c r="I35" s="50"/>
      <c r="J35" s="50"/>
      <c r="K35" s="50"/>
      <c r="L35" s="50"/>
      <c r="M35" s="50"/>
      <c r="N35" s="50"/>
      <c r="O35" s="50"/>
      <c r="P35" s="50"/>
      <c r="Q35" s="50"/>
      <c r="R35" s="50"/>
      <c r="S35" s="50"/>
      <c r="T35" s="50"/>
      <c r="U35" s="50"/>
      <c r="V35" s="50"/>
      <c r="W35" s="52"/>
      <c r="X35" s="50"/>
      <c r="Y35" s="50"/>
      <c r="Z35" s="50"/>
      <c r="AA35" s="50"/>
      <c r="AB35" s="50"/>
      <c r="AC35" s="50"/>
      <c r="AD35" s="50"/>
      <c r="AE35" s="50"/>
      <c r="AF35" s="50"/>
      <c r="AG35" s="50"/>
      <c r="AH35" s="50"/>
      <c r="AI35" s="50"/>
      <c r="AJ35" s="50"/>
    </row>
    <row r="36" spans="1:36" ht="12" customHeight="1">
      <c r="A36" s="50" t="s">
        <v>303</v>
      </c>
      <c r="B36" s="50"/>
      <c r="C36" s="50"/>
      <c r="D36" s="50"/>
      <c r="E36" s="50"/>
      <c r="F36" s="50"/>
      <c r="G36" s="50"/>
      <c r="H36" s="50"/>
      <c r="I36" s="50"/>
      <c r="J36" s="50"/>
      <c r="K36" s="50"/>
      <c r="L36" s="50"/>
      <c r="M36" s="50"/>
      <c r="N36" s="50"/>
      <c r="O36" s="50"/>
      <c r="P36" s="50"/>
      <c r="Q36" s="50"/>
      <c r="R36" s="50"/>
      <c r="S36" s="50"/>
      <c r="T36" s="50"/>
      <c r="U36" s="50"/>
      <c r="V36" s="50"/>
      <c r="W36" s="52"/>
      <c r="X36" s="50"/>
      <c r="Y36" s="50"/>
      <c r="Z36" s="50"/>
      <c r="AA36" s="50"/>
      <c r="AB36" s="50"/>
      <c r="AC36" s="50"/>
      <c r="AD36" s="50"/>
      <c r="AE36" s="50"/>
      <c r="AF36" s="50"/>
      <c r="AG36" s="50"/>
      <c r="AH36" s="50"/>
      <c r="AI36" s="50"/>
      <c r="AJ36" s="50"/>
    </row>
    <row r="37" spans="1:36" ht="12" customHeight="1">
      <c r="A37" s="50" t="s">
        <v>304</v>
      </c>
      <c r="B37" s="50"/>
      <c r="C37" s="50"/>
      <c r="D37" s="50"/>
      <c r="E37" s="50"/>
      <c r="F37" s="50"/>
      <c r="G37" s="50"/>
      <c r="H37" s="50"/>
      <c r="I37" s="50"/>
      <c r="J37" s="50"/>
      <c r="K37" s="50"/>
      <c r="L37" s="50"/>
      <c r="M37" s="50"/>
      <c r="N37" s="50"/>
      <c r="O37" s="50"/>
      <c r="P37" s="50"/>
      <c r="Q37" s="50"/>
      <c r="R37" s="50"/>
      <c r="S37" s="50"/>
      <c r="T37" s="50"/>
      <c r="U37" s="50"/>
      <c r="V37" s="50"/>
      <c r="W37" s="52"/>
      <c r="X37" s="50"/>
      <c r="Y37" s="50"/>
      <c r="Z37" s="50"/>
      <c r="AA37" s="50"/>
      <c r="AB37" s="50"/>
      <c r="AC37" s="50"/>
      <c r="AD37" s="50"/>
      <c r="AE37" s="50"/>
      <c r="AF37" s="50"/>
      <c r="AG37" s="50"/>
      <c r="AH37" s="50"/>
      <c r="AI37" s="50"/>
      <c r="AJ37" s="50"/>
    </row>
    <row r="38" spans="1:36" ht="12" customHeight="1">
      <c r="A38" s="50"/>
      <c r="B38" s="50"/>
      <c r="C38" s="50"/>
      <c r="D38" s="50"/>
      <c r="E38" s="50"/>
      <c r="F38" s="50"/>
      <c r="G38" s="50"/>
      <c r="H38" s="50"/>
      <c r="I38" s="50"/>
      <c r="J38" s="50"/>
      <c r="K38" s="50"/>
      <c r="L38" s="50"/>
      <c r="M38" s="50"/>
      <c r="N38" s="50"/>
      <c r="O38" s="50"/>
      <c r="P38" s="50"/>
      <c r="Q38" s="50"/>
      <c r="R38" s="50"/>
      <c r="S38" s="50"/>
      <c r="T38" s="50"/>
      <c r="U38" s="50"/>
      <c r="V38" s="50"/>
      <c r="W38" s="52"/>
      <c r="X38" s="50"/>
      <c r="Y38" s="50"/>
      <c r="Z38" s="50"/>
      <c r="AA38" s="50"/>
      <c r="AB38" s="50"/>
      <c r="AC38" s="50"/>
      <c r="AD38" s="50"/>
      <c r="AE38" s="50"/>
      <c r="AF38" s="50"/>
      <c r="AG38" s="50"/>
      <c r="AH38" s="50"/>
      <c r="AI38" s="50"/>
      <c r="AJ38" s="50"/>
    </row>
    <row r="39" spans="1:36" ht="12" customHeight="1">
      <c r="A39" s="50"/>
      <c r="B39" s="50"/>
      <c r="C39" s="50"/>
      <c r="D39" s="50"/>
      <c r="E39" s="50"/>
      <c r="F39" s="50"/>
      <c r="G39" s="50"/>
      <c r="H39" s="50"/>
      <c r="I39" s="50"/>
      <c r="J39" s="50"/>
      <c r="K39" s="50"/>
      <c r="L39" s="50"/>
      <c r="M39" s="50"/>
      <c r="N39" s="50"/>
      <c r="O39" s="50"/>
      <c r="P39" s="50"/>
      <c r="Q39" s="50"/>
      <c r="R39" s="50"/>
      <c r="S39" s="50"/>
      <c r="T39" s="50"/>
      <c r="U39" s="50"/>
      <c r="V39" s="50"/>
      <c r="W39" s="52"/>
      <c r="X39" s="50"/>
      <c r="Y39" s="50"/>
      <c r="Z39" s="50"/>
      <c r="AA39" s="50"/>
      <c r="AB39" s="50"/>
      <c r="AC39" s="50"/>
      <c r="AD39" s="50"/>
      <c r="AE39" s="50"/>
      <c r="AF39" s="50"/>
      <c r="AG39" s="50"/>
      <c r="AH39" s="50"/>
      <c r="AI39" s="50"/>
      <c r="AJ39" s="50"/>
    </row>
    <row r="40" spans="1:36" ht="12" customHeight="1">
      <c r="A40" s="50"/>
      <c r="B40" s="50"/>
      <c r="C40" s="50"/>
      <c r="D40" s="50"/>
      <c r="E40" s="50"/>
      <c r="F40" s="50"/>
      <c r="G40" s="50"/>
      <c r="H40" s="50"/>
      <c r="I40" s="50"/>
      <c r="J40" s="50"/>
      <c r="K40" s="50"/>
      <c r="L40" s="50"/>
      <c r="M40" s="50"/>
      <c r="N40" s="50"/>
      <c r="O40" s="50"/>
      <c r="P40" s="50"/>
      <c r="Q40" s="50"/>
      <c r="R40" s="50"/>
      <c r="S40" s="50"/>
      <c r="T40" s="50"/>
      <c r="U40" s="50"/>
      <c r="V40" s="50"/>
      <c r="W40" s="52"/>
      <c r="X40" s="50"/>
      <c r="Y40" s="50"/>
      <c r="Z40" s="50"/>
      <c r="AA40" s="50"/>
      <c r="AB40" s="50"/>
      <c r="AC40" s="50"/>
      <c r="AD40" s="50"/>
      <c r="AE40" s="50"/>
      <c r="AF40" s="50"/>
      <c r="AG40" s="50"/>
      <c r="AH40" s="50"/>
      <c r="AI40" s="50"/>
      <c r="AJ40" s="50"/>
    </row>
    <row r="41" spans="1:36" ht="12" customHeight="1">
      <c r="A41" s="50"/>
      <c r="B41" s="50"/>
      <c r="C41" s="50"/>
      <c r="D41" s="50"/>
      <c r="E41" s="50"/>
      <c r="F41" s="50"/>
      <c r="G41" s="50"/>
      <c r="H41" s="50"/>
      <c r="I41" s="50"/>
      <c r="J41" s="50"/>
      <c r="K41" s="50"/>
      <c r="L41" s="50"/>
      <c r="M41" s="50"/>
      <c r="N41" s="50"/>
      <c r="O41" s="50"/>
      <c r="P41" s="50"/>
      <c r="Q41" s="50"/>
      <c r="R41" s="50"/>
      <c r="S41" s="50"/>
      <c r="T41" s="50"/>
      <c r="U41" s="50"/>
      <c r="V41" s="50"/>
      <c r="W41" s="52"/>
      <c r="X41" s="50"/>
      <c r="Y41" s="50"/>
      <c r="Z41" s="50"/>
      <c r="AA41" s="50"/>
      <c r="AB41" s="50"/>
      <c r="AC41" s="50"/>
      <c r="AD41" s="50"/>
      <c r="AE41" s="50"/>
      <c r="AF41" s="50"/>
      <c r="AG41" s="50"/>
      <c r="AH41" s="50"/>
      <c r="AI41" s="50"/>
      <c r="AJ41" s="50"/>
    </row>
    <row r="42" spans="1:36" ht="12" customHeight="1">
      <c r="A42" s="50"/>
      <c r="B42" s="50"/>
      <c r="C42" s="50"/>
      <c r="D42" s="50"/>
      <c r="E42" s="50"/>
      <c r="F42" s="50"/>
      <c r="G42" s="50"/>
      <c r="H42" s="50"/>
      <c r="I42" s="50"/>
      <c r="J42" s="50"/>
      <c r="K42" s="50"/>
      <c r="L42" s="50"/>
      <c r="M42" s="50"/>
      <c r="N42" s="50"/>
      <c r="O42" s="50"/>
      <c r="P42" s="50"/>
      <c r="Q42" s="50"/>
      <c r="R42" s="50"/>
      <c r="S42" s="50"/>
      <c r="T42" s="50"/>
      <c r="U42" s="50"/>
      <c r="V42" s="50"/>
      <c r="W42" s="52"/>
      <c r="X42" s="50"/>
      <c r="Y42" s="50"/>
      <c r="Z42" s="50"/>
      <c r="AA42" s="50"/>
      <c r="AB42" s="50"/>
      <c r="AC42" s="50"/>
      <c r="AD42" s="50"/>
      <c r="AE42" s="50"/>
      <c r="AF42" s="50"/>
      <c r="AG42" s="50"/>
      <c r="AH42" s="50"/>
      <c r="AI42" s="50"/>
      <c r="AJ42" s="50"/>
    </row>
    <row r="43" spans="1:36" ht="12" customHeight="1">
      <c r="A43" s="50"/>
      <c r="B43" s="50"/>
      <c r="C43" s="50"/>
      <c r="D43" s="50"/>
      <c r="E43" s="50"/>
      <c r="F43" s="50"/>
      <c r="G43" s="50"/>
      <c r="H43" s="50"/>
      <c r="I43" s="50"/>
      <c r="J43" s="50"/>
      <c r="K43" s="50"/>
      <c r="L43" s="50"/>
      <c r="M43" s="50"/>
      <c r="N43" s="50"/>
      <c r="O43" s="50"/>
      <c r="P43" s="50"/>
      <c r="Q43" s="50"/>
      <c r="R43" s="50"/>
      <c r="S43" s="50"/>
      <c r="T43" s="50"/>
      <c r="U43" s="50"/>
      <c r="V43" s="50"/>
      <c r="W43" s="52"/>
      <c r="X43" s="50"/>
      <c r="Y43" s="50"/>
      <c r="Z43" s="50"/>
      <c r="AA43" s="50"/>
      <c r="AB43" s="50"/>
      <c r="AC43" s="50"/>
      <c r="AD43" s="50"/>
      <c r="AE43" s="50"/>
      <c r="AF43" s="50"/>
      <c r="AG43" s="50"/>
      <c r="AH43" s="50"/>
      <c r="AI43" s="50"/>
      <c r="AJ43" s="50"/>
    </row>
    <row r="44" spans="1:36" ht="12" customHeight="1">
      <c r="A44" s="50"/>
      <c r="B44" s="50"/>
      <c r="C44" s="50"/>
      <c r="D44" s="50"/>
      <c r="E44" s="50"/>
      <c r="F44" s="50"/>
      <c r="G44" s="50"/>
      <c r="H44" s="50"/>
      <c r="I44" s="50"/>
      <c r="J44" s="50"/>
      <c r="K44" s="50"/>
      <c r="L44" s="50"/>
      <c r="M44" s="50"/>
      <c r="N44" s="50"/>
      <c r="O44" s="50"/>
      <c r="P44" s="50"/>
      <c r="Q44" s="50"/>
      <c r="R44" s="50"/>
      <c r="S44" s="50"/>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mergeCells count="65">
    <mergeCell ref="D18:J18"/>
    <mergeCell ref="K18:L18"/>
    <mergeCell ref="M18:S18"/>
    <mergeCell ref="F14:G14"/>
    <mergeCell ref="F15:G15"/>
    <mergeCell ref="C16:H17"/>
    <mergeCell ref="I16:I17"/>
    <mergeCell ref="J16:L17"/>
    <mergeCell ref="N14:O14"/>
    <mergeCell ref="P14:R14"/>
    <mergeCell ref="N15:O15"/>
    <mergeCell ref="P15:R15"/>
    <mergeCell ref="V32:Y32"/>
    <mergeCell ref="B1:P1"/>
    <mergeCell ref="A3:B3"/>
    <mergeCell ref="C3:D3"/>
    <mergeCell ref="E3:G3"/>
    <mergeCell ref="H3:K3"/>
    <mergeCell ref="L3:N3"/>
    <mergeCell ref="A4:R4"/>
    <mergeCell ref="J6:K6"/>
    <mergeCell ref="L6:M6"/>
    <mergeCell ref="A5:B6"/>
    <mergeCell ref="C5:G5"/>
    <mergeCell ref="H5:K5"/>
    <mergeCell ref="L5:M5"/>
    <mergeCell ref="N5:S5"/>
    <mergeCell ref="C23:E23"/>
    <mergeCell ref="C6:F6"/>
    <mergeCell ref="H6:I6"/>
    <mergeCell ref="N6:S6"/>
    <mergeCell ref="C7:S7"/>
    <mergeCell ref="A8:B8"/>
    <mergeCell ref="C8:S8"/>
    <mergeCell ref="C9:S9"/>
    <mergeCell ref="A10:B11"/>
    <mergeCell ref="J10:S11"/>
    <mergeCell ref="A14:B15"/>
    <mergeCell ref="A16:B17"/>
    <mergeCell ref="J14:K14"/>
    <mergeCell ref="J15:K15"/>
    <mergeCell ref="M16:P17"/>
    <mergeCell ref="Q16:S17"/>
    <mergeCell ref="J12:S13"/>
    <mergeCell ref="C10:I10"/>
    <mergeCell ref="C11:I11"/>
    <mergeCell ref="A12:B13"/>
    <mergeCell ref="C12:I12"/>
    <mergeCell ref="C13:I13"/>
    <mergeCell ref="D32:H32"/>
    <mergeCell ref="J32:P32"/>
    <mergeCell ref="A18:B18"/>
    <mergeCell ref="A19:B19"/>
    <mergeCell ref="A21:A22"/>
    <mergeCell ref="B21:B23"/>
    <mergeCell ref="I31:O31"/>
    <mergeCell ref="F23:K23"/>
    <mergeCell ref="L23:M23"/>
    <mergeCell ref="N23:S23"/>
    <mergeCell ref="A24:R24"/>
    <mergeCell ref="D19:S19"/>
    <mergeCell ref="D21:F21"/>
    <mergeCell ref="L21:M22"/>
    <mergeCell ref="N21:S22"/>
    <mergeCell ref="C22:K22"/>
  </mergeCells>
  <phoneticPr fontId="58"/>
  <printOptions horizontalCentered="1" verticalCentered="1"/>
  <pageMargins left="0.39370078740157483" right="0.39370078740157483" top="0.59020397231334776" bottom="0.59020397231334776" header="0" footer="0"/>
  <pageSetup paperSize="9" orientation="portrait"/>
  <colBreaks count="1" manualBreakCount="1">
    <brk id="19"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31859B"/>
  </sheetPr>
  <dimension ref="A1:Z1000"/>
  <sheetViews>
    <sheetView showGridLines="0" workbookViewId="0">
      <selection activeCell="D12" sqref="D12:L12"/>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26" width="8" customWidth="1"/>
  </cols>
  <sheetData>
    <row r="1" spans="1:26" ht="46.5" customHeight="1">
      <c r="A1" s="50"/>
      <c r="B1" s="503" t="s">
        <v>305</v>
      </c>
      <c r="C1" s="274"/>
      <c r="D1" s="274"/>
      <c r="E1" s="274"/>
      <c r="F1" s="274"/>
      <c r="G1" s="274"/>
      <c r="H1" s="274"/>
      <c r="I1" s="274"/>
      <c r="J1" s="274"/>
      <c r="K1" s="274"/>
      <c r="L1" s="274"/>
      <c r="M1" s="274"/>
      <c r="N1" s="274"/>
      <c r="O1" s="274"/>
      <c r="P1" s="274"/>
      <c r="Q1" s="51"/>
      <c r="R1" s="51"/>
      <c r="S1" s="51"/>
      <c r="T1" s="51"/>
      <c r="U1" s="51"/>
      <c r="V1" s="50"/>
      <c r="W1" s="50"/>
      <c r="X1" s="50"/>
      <c r="Y1" s="50"/>
      <c r="Z1" s="50"/>
    </row>
    <row r="2" spans="1:26" ht="7.5" customHeight="1">
      <c r="A2" s="50"/>
      <c r="B2" s="50"/>
      <c r="C2" s="50"/>
      <c r="D2" s="50"/>
      <c r="E2" s="50"/>
      <c r="F2" s="50"/>
      <c r="G2" s="50"/>
      <c r="H2" s="50"/>
      <c r="I2" s="50"/>
      <c r="J2" s="50"/>
      <c r="K2" s="50"/>
      <c r="L2" s="50"/>
      <c r="M2" s="50"/>
      <c r="N2" s="50"/>
      <c r="O2" s="50"/>
      <c r="P2" s="50"/>
      <c r="Q2" s="50"/>
      <c r="R2" s="50"/>
      <c r="S2" s="50"/>
      <c r="T2" s="50"/>
      <c r="U2" s="50"/>
      <c r="V2" s="50"/>
      <c r="W2" s="50"/>
      <c r="X2" s="50"/>
      <c r="Y2" s="50"/>
      <c r="Z2" s="50"/>
    </row>
    <row r="3" spans="1:26" ht="30" customHeight="1">
      <c r="A3" s="440" t="s">
        <v>241</v>
      </c>
      <c r="B3" s="332"/>
      <c r="C3" s="443" t="s">
        <v>242</v>
      </c>
      <c r="D3" s="331"/>
      <c r="E3" s="442" t="s">
        <v>306</v>
      </c>
      <c r="F3" s="331"/>
      <c r="G3" s="332"/>
      <c r="H3" s="441" t="s">
        <v>32</v>
      </c>
      <c r="I3" s="331"/>
      <c r="J3" s="331"/>
      <c r="K3" s="332"/>
      <c r="L3" s="443" t="str">
        <f>'(例）データシート'!B3</f>
        <v>中学校</v>
      </c>
      <c r="M3" s="331"/>
      <c r="N3" s="331"/>
      <c r="O3" s="53" t="s">
        <v>244</v>
      </c>
      <c r="P3" s="53"/>
      <c r="Q3" s="53"/>
      <c r="R3" s="53"/>
      <c r="S3" s="54"/>
      <c r="T3" s="55"/>
      <c r="U3" s="55"/>
      <c r="V3" s="50"/>
      <c r="W3" s="50"/>
      <c r="X3" s="50"/>
      <c r="Y3" s="50"/>
      <c r="Z3" s="50"/>
    </row>
    <row r="4" spans="1:26" ht="2.25" customHeight="1">
      <c r="A4" s="414"/>
      <c r="B4" s="309"/>
      <c r="C4" s="309"/>
      <c r="D4" s="309"/>
      <c r="E4" s="309"/>
      <c r="F4" s="309"/>
      <c r="G4" s="309"/>
      <c r="H4" s="309"/>
      <c r="I4" s="309"/>
      <c r="J4" s="309"/>
      <c r="K4" s="309"/>
      <c r="L4" s="309"/>
      <c r="M4" s="309"/>
      <c r="N4" s="309"/>
      <c r="O4" s="309"/>
      <c r="P4" s="309"/>
      <c r="Q4" s="309"/>
      <c r="R4" s="309"/>
      <c r="S4" s="56"/>
      <c r="T4" s="52"/>
      <c r="U4" s="52"/>
      <c r="V4" s="50"/>
      <c r="W4" s="50"/>
      <c r="X4" s="50"/>
      <c r="Y4" s="50"/>
      <c r="Z4" s="50"/>
    </row>
    <row r="5" spans="1:26" ht="19.5" customHeight="1">
      <c r="A5" s="59"/>
      <c r="B5" s="60"/>
      <c r="C5" s="446" t="str">
        <f>'(例）データシート'!$E$3</f>
        <v>みとしりつあんこんちゅうがっこう</v>
      </c>
      <c r="D5" s="309"/>
      <c r="E5" s="309"/>
      <c r="F5" s="309"/>
      <c r="G5" s="309"/>
      <c r="H5" s="309"/>
      <c r="I5" s="309"/>
      <c r="J5" s="309"/>
      <c r="K5" s="309"/>
      <c r="L5" s="309"/>
      <c r="M5" s="309"/>
      <c r="N5" s="309"/>
      <c r="O5" s="309"/>
      <c r="P5" s="309"/>
      <c r="Q5" s="309"/>
      <c r="R5" s="309"/>
      <c r="S5" s="310"/>
      <c r="T5" s="57"/>
      <c r="U5" s="57"/>
      <c r="V5" s="50"/>
      <c r="W5" s="50"/>
      <c r="X5" s="50"/>
      <c r="Y5" s="50"/>
      <c r="Z5" s="50"/>
    </row>
    <row r="6" spans="1:26" ht="45" customHeight="1">
      <c r="A6" s="501" t="s">
        <v>38</v>
      </c>
      <c r="B6" s="399"/>
      <c r="C6" s="469" t="str">
        <f>'(例）データシート'!D3</f>
        <v>水戸市立安紺中学校</v>
      </c>
      <c r="D6" s="309"/>
      <c r="E6" s="309"/>
      <c r="F6" s="309"/>
      <c r="G6" s="309"/>
      <c r="H6" s="309"/>
      <c r="I6" s="309"/>
      <c r="J6" s="309"/>
      <c r="K6" s="309"/>
      <c r="L6" s="309"/>
      <c r="M6" s="309"/>
      <c r="N6" s="309"/>
      <c r="O6" s="309"/>
      <c r="P6" s="309"/>
      <c r="Q6" s="309"/>
      <c r="R6" s="309"/>
      <c r="S6" s="310"/>
      <c r="T6" s="52"/>
      <c r="U6" s="52"/>
      <c r="V6" s="50"/>
      <c r="W6" s="50"/>
      <c r="X6" s="50"/>
      <c r="Y6" s="50"/>
      <c r="Z6" s="50"/>
    </row>
    <row r="7" spans="1:26" ht="2.25" customHeight="1">
      <c r="A7" s="414"/>
      <c r="B7" s="309"/>
      <c r="C7" s="309"/>
      <c r="D7" s="309"/>
      <c r="E7" s="309"/>
      <c r="F7" s="309"/>
      <c r="G7" s="309"/>
      <c r="H7" s="309"/>
      <c r="I7" s="309"/>
      <c r="J7" s="309"/>
      <c r="K7" s="309"/>
      <c r="L7" s="309"/>
      <c r="M7" s="309"/>
      <c r="N7" s="309"/>
      <c r="O7" s="309"/>
      <c r="P7" s="309"/>
      <c r="Q7" s="309"/>
      <c r="R7" s="309"/>
      <c r="S7" s="56"/>
      <c r="T7" s="52"/>
      <c r="U7" s="52"/>
      <c r="V7" s="50"/>
      <c r="W7" s="50"/>
      <c r="X7" s="50"/>
      <c r="Y7" s="50"/>
      <c r="Z7" s="50"/>
    </row>
    <row r="8" spans="1:26" ht="39.75" customHeight="1">
      <c r="A8" s="502" t="s">
        <v>276</v>
      </c>
      <c r="B8" s="408"/>
      <c r="C8" s="115" t="s">
        <v>66</v>
      </c>
      <c r="D8" s="116">
        <v>7000</v>
      </c>
      <c r="E8" s="117"/>
      <c r="F8" s="470" t="s">
        <v>277</v>
      </c>
      <c r="G8" s="284"/>
      <c r="H8" s="118">
        <f>'（例）記入シート '!T13</f>
        <v>3</v>
      </c>
      <c r="I8" s="118"/>
      <c r="J8" s="500" t="s">
        <v>278</v>
      </c>
      <c r="K8" s="284"/>
      <c r="L8" s="118" t="s">
        <v>279</v>
      </c>
      <c r="M8" s="118"/>
      <c r="N8" s="465">
        <f t="shared" ref="N8:N10" si="0">D8*H8</f>
        <v>21000</v>
      </c>
      <c r="O8" s="284"/>
      <c r="P8" s="473" t="s">
        <v>280</v>
      </c>
      <c r="Q8" s="284"/>
      <c r="R8" s="284"/>
      <c r="S8" s="119"/>
      <c r="T8" s="120"/>
      <c r="U8" s="120"/>
      <c r="V8" s="50"/>
      <c r="W8" s="50"/>
      <c r="X8" s="50"/>
      <c r="Y8" s="50"/>
      <c r="Z8" s="50"/>
    </row>
    <row r="9" spans="1:26" ht="39.75" customHeight="1">
      <c r="A9" s="498" t="s">
        <v>281</v>
      </c>
      <c r="B9" s="399"/>
      <c r="C9" s="121" t="s">
        <v>282</v>
      </c>
      <c r="D9" s="122">
        <v>1400</v>
      </c>
      <c r="E9" s="123"/>
      <c r="F9" s="455" t="s">
        <v>277</v>
      </c>
      <c r="G9" s="287"/>
      <c r="H9" s="124">
        <f>'（例）記入シート '!V15+'（例）記入シート '!W15+'（例）記入シート '!X15</f>
        <v>15</v>
      </c>
      <c r="I9" s="124"/>
      <c r="J9" s="452" t="s">
        <v>283</v>
      </c>
      <c r="K9" s="287"/>
      <c r="L9" s="124" t="s">
        <v>279</v>
      </c>
      <c r="M9" s="124"/>
      <c r="N9" s="460">
        <f t="shared" si="0"/>
        <v>21000</v>
      </c>
      <c r="O9" s="287"/>
      <c r="P9" s="467" t="s">
        <v>280</v>
      </c>
      <c r="Q9" s="468"/>
      <c r="R9" s="468"/>
      <c r="S9" s="126"/>
      <c r="T9" s="120"/>
      <c r="U9" s="120"/>
      <c r="V9" s="50"/>
      <c r="W9" s="50"/>
      <c r="X9" s="50"/>
      <c r="Y9" s="50"/>
      <c r="Z9" s="50"/>
    </row>
    <row r="10" spans="1:26" ht="39.75" customHeight="1">
      <c r="A10" s="499" t="s">
        <v>178</v>
      </c>
      <c r="B10" s="309"/>
      <c r="C10" s="315"/>
      <c r="D10" s="127">
        <v>400</v>
      </c>
      <c r="E10" s="123"/>
      <c r="F10" s="455" t="s">
        <v>277</v>
      </c>
      <c r="G10" s="287"/>
      <c r="H10" s="128">
        <f>'(例）データシート'!AQ3</f>
        <v>0</v>
      </c>
      <c r="I10" s="124"/>
      <c r="J10" s="452" t="s">
        <v>284</v>
      </c>
      <c r="K10" s="287"/>
      <c r="L10" s="124" t="s">
        <v>279</v>
      </c>
      <c r="M10" s="124"/>
      <c r="N10" s="460">
        <f t="shared" si="0"/>
        <v>0</v>
      </c>
      <c r="O10" s="287"/>
      <c r="P10" s="452" t="s">
        <v>280</v>
      </c>
      <c r="Q10" s="287"/>
      <c r="R10" s="287"/>
      <c r="S10" s="126"/>
      <c r="T10" s="120"/>
      <c r="U10" s="120"/>
      <c r="V10" s="50"/>
      <c r="W10" s="50"/>
      <c r="X10" s="50"/>
      <c r="Y10" s="50"/>
      <c r="Z10" s="50"/>
    </row>
    <row r="11" spans="1:26" ht="39.75" customHeight="1">
      <c r="A11" s="497" t="s">
        <v>285</v>
      </c>
      <c r="B11" s="309"/>
      <c r="C11" s="315"/>
      <c r="D11" s="129"/>
      <c r="E11" s="130"/>
      <c r="F11" s="130"/>
      <c r="G11" s="130"/>
      <c r="H11" s="130"/>
      <c r="I11" s="130"/>
      <c r="J11" s="130"/>
      <c r="K11" s="130"/>
      <c r="L11" s="130"/>
      <c r="M11" s="130"/>
      <c r="N11" s="460">
        <v>370</v>
      </c>
      <c r="O11" s="287"/>
      <c r="P11" s="452" t="s">
        <v>280</v>
      </c>
      <c r="Q11" s="287"/>
      <c r="R11" s="287"/>
      <c r="S11" s="126"/>
      <c r="T11" s="120"/>
      <c r="U11" s="120"/>
      <c r="V11" s="50"/>
      <c r="W11" s="50"/>
      <c r="X11" s="50"/>
      <c r="Y11" s="50"/>
      <c r="Z11" s="50"/>
    </row>
    <row r="12" spans="1:26" ht="39.75" customHeight="1">
      <c r="A12" s="497" t="s">
        <v>286</v>
      </c>
      <c r="B12" s="309"/>
      <c r="C12" s="315"/>
      <c r="D12" s="456"/>
      <c r="E12" s="342"/>
      <c r="F12" s="342"/>
      <c r="G12" s="342"/>
      <c r="H12" s="342"/>
      <c r="I12" s="342"/>
      <c r="J12" s="342"/>
      <c r="K12" s="342"/>
      <c r="L12" s="342"/>
      <c r="M12" s="131"/>
      <c r="N12" s="453">
        <f>N8+N9+N10+N11</f>
        <v>42370</v>
      </c>
      <c r="O12" s="342"/>
      <c r="P12" s="454" t="s">
        <v>280</v>
      </c>
      <c r="Q12" s="342"/>
      <c r="R12" s="342"/>
      <c r="S12" s="132"/>
      <c r="T12" s="120"/>
      <c r="U12" s="120"/>
      <c r="V12" s="50"/>
      <c r="W12" s="50"/>
      <c r="X12" s="50"/>
      <c r="Y12" s="50"/>
      <c r="Z12" s="50"/>
    </row>
    <row r="13" spans="1:26" ht="39.75" customHeight="1">
      <c r="A13" s="497" t="s">
        <v>56</v>
      </c>
      <c r="B13" s="309"/>
      <c r="C13" s="315"/>
      <c r="D13" s="461" t="s">
        <v>57</v>
      </c>
      <c r="E13" s="309"/>
      <c r="F13" s="309"/>
      <c r="G13" s="133" t="str">
        <f>IF('（例）記入シート '!F22=0,"使用しない",'（例）記入シート '!F22&amp;"台")</f>
        <v>使用しない</v>
      </c>
      <c r="H13" s="134"/>
      <c r="I13" s="134"/>
      <c r="J13" s="134"/>
      <c r="K13" s="462" t="s">
        <v>60</v>
      </c>
      <c r="L13" s="309"/>
      <c r="M13" s="134" t="s">
        <v>307</v>
      </c>
      <c r="N13" s="134"/>
      <c r="O13" s="134"/>
      <c r="P13" s="134"/>
      <c r="Q13" s="134"/>
      <c r="R13" s="134"/>
      <c r="S13" s="135"/>
      <c r="T13" s="52"/>
      <c r="U13" s="52"/>
      <c r="V13" s="50"/>
      <c r="W13" s="50"/>
      <c r="X13" s="50"/>
      <c r="Y13" s="50"/>
      <c r="Z13" s="50"/>
    </row>
    <row r="14" spans="1:26" ht="39.75" customHeight="1">
      <c r="A14" s="497" t="s">
        <v>62</v>
      </c>
      <c r="B14" s="309"/>
      <c r="C14" s="315"/>
      <c r="D14" s="458" t="s">
        <v>63</v>
      </c>
      <c r="E14" s="309"/>
      <c r="F14" s="136"/>
      <c r="G14" s="134" t="s">
        <v>308</v>
      </c>
      <c r="H14" s="134"/>
      <c r="I14" s="134"/>
      <c r="J14" s="134"/>
      <c r="K14" s="462" t="s">
        <v>60</v>
      </c>
      <c r="L14" s="309"/>
      <c r="M14" s="134" t="s">
        <v>309</v>
      </c>
      <c r="N14" s="134"/>
      <c r="O14" s="134"/>
      <c r="P14" s="134"/>
      <c r="Q14" s="134"/>
      <c r="R14" s="134"/>
      <c r="S14" s="135"/>
      <c r="T14" s="52"/>
      <c r="U14" s="52"/>
      <c r="V14" s="50"/>
      <c r="W14" s="50"/>
      <c r="X14" s="50"/>
      <c r="Y14" s="50"/>
      <c r="Z14" s="50"/>
    </row>
    <row r="15" spans="1:26" ht="2.25" customHeight="1">
      <c r="A15" s="75"/>
      <c r="B15" s="76"/>
      <c r="C15" s="76"/>
      <c r="D15" s="76"/>
      <c r="E15" s="76"/>
      <c r="F15" s="76"/>
      <c r="G15" s="76"/>
      <c r="H15" s="76"/>
      <c r="I15" s="76"/>
      <c r="J15" s="76"/>
      <c r="K15" s="76"/>
      <c r="L15" s="76"/>
      <c r="M15" s="76"/>
      <c r="N15" s="76"/>
      <c r="O15" s="76"/>
      <c r="P15" s="76"/>
      <c r="Q15" s="76"/>
      <c r="R15" s="76"/>
      <c r="S15" s="56"/>
      <c r="T15" s="52"/>
      <c r="U15" s="52"/>
      <c r="V15" s="50"/>
      <c r="W15" s="50"/>
      <c r="X15" s="50"/>
      <c r="Y15" s="50"/>
      <c r="Z15" s="50"/>
    </row>
    <row r="16" spans="1:26" ht="19.5" customHeight="1">
      <c r="A16" s="496" t="s">
        <v>254</v>
      </c>
      <c r="B16" s="486" t="s">
        <v>50</v>
      </c>
      <c r="C16" s="77" t="s">
        <v>255</v>
      </c>
      <c r="D16" s="451" t="str">
        <f>'(例）データシート'!AT3</f>
        <v>000-0000</v>
      </c>
      <c r="E16" s="403"/>
      <c r="F16" s="403"/>
      <c r="G16" s="78"/>
      <c r="H16" s="78"/>
      <c r="I16" s="78"/>
      <c r="J16" s="78"/>
      <c r="K16" s="79"/>
      <c r="L16" s="487" t="s">
        <v>256</v>
      </c>
      <c r="M16" s="408"/>
      <c r="N16" s="417" t="str">
        <f>'(例）データシート'!$AR$3</f>
        <v>吹連　安子</v>
      </c>
      <c r="O16" s="403"/>
      <c r="P16" s="403"/>
      <c r="Q16" s="403"/>
      <c r="R16" s="403"/>
      <c r="S16" s="419"/>
      <c r="T16" s="80"/>
      <c r="U16" s="80"/>
      <c r="V16" s="50"/>
      <c r="W16" s="50"/>
      <c r="X16" s="50"/>
      <c r="Y16" s="50"/>
      <c r="Z16" s="50"/>
    </row>
    <row r="17" spans="1:26" ht="19.5" customHeight="1">
      <c r="A17" s="281"/>
      <c r="B17" s="394"/>
      <c r="C17" s="388" t="str">
        <f>'(例）データシート'!AU3</f>
        <v>水戸市安紺1-1</v>
      </c>
      <c r="D17" s="274"/>
      <c r="E17" s="274"/>
      <c r="F17" s="274"/>
      <c r="G17" s="274"/>
      <c r="H17" s="274"/>
      <c r="I17" s="274"/>
      <c r="J17" s="274"/>
      <c r="K17" s="389"/>
      <c r="L17" s="418"/>
      <c r="M17" s="399"/>
      <c r="N17" s="418"/>
      <c r="O17" s="397"/>
      <c r="P17" s="397"/>
      <c r="Q17" s="397"/>
      <c r="R17" s="397"/>
      <c r="S17" s="420"/>
      <c r="T17" s="80"/>
      <c r="U17" s="80"/>
      <c r="V17" s="50"/>
      <c r="W17" s="50"/>
      <c r="X17" s="50"/>
      <c r="Y17" s="50"/>
      <c r="Z17" s="50"/>
    </row>
    <row r="18" spans="1:26" ht="39.75" customHeight="1">
      <c r="A18" s="137" t="s">
        <v>257</v>
      </c>
      <c r="B18" s="395"/>
      <c r="C18" s="396" t="s">
        <v>287</v>
      </c>
      <c r="D18" s="397"/>
      <c r="E18" s="397"/>
      <c r="F18" s="398" t="str">
        <f>'(例）データシート'!AV3</f>
        <v>123-4567/890-1234</v>
      </c>
      <c r="G18" s="397"/>
      <c r="H18" s="397"/>
      <c r="I18" s="397"/>
      <c r="J18" s="397"/>
      <c r="K18" s="399"/>
      <c r="L18" s="491" t="s">
        <v>258</v>
      </c>
      <c r="M18" s="315"/>
      <c r="N18" s="386" t="str">
        <f>'(例）データシート'!$AS$3</f>
        <v>090-1234-4321</v>
      </c>
      <c r="O18" s="309"/>
      <c r="P18" s="309"/>
      <c r="Q18" s="309"/>
      <c r="R18" s="309"/>
      <c r="S18" s="310"/>
      <c r="T18" s="80"/>
      <c r="U18" s="80"/>
      <c r="V18" s="50"/>
      <c r="W18" s="50"/>
      <c r="X18" s="50"/>
      <c r="Y18" s="50"/>
      <c r="Z18" s="50"/>
    </row>
    <row r="19" spans="1:26" ht="2.25" customHeight="1">
      <c r="A19" s="414"/>
      <c r="B19" s="309"/>
      <c r="C19" s="309"/>
      <c r="D19" s="309"/>
      <c r="E19" s="309"/>
      <c r="F19" s="309"/>
      <c r="G19" s="309"/>
      <c r="H19" s="309"/>
      <c r="I19" s="309"/>
      <c r="J19" s="309"/>
      <c r="K19" s="309"/>
      <c r="L19" s="309"/>
      <c r="M19" s="309"/>
      <c r="N19" s="309"/>
      <c r="O19" s="309"/>
      <c r="P19" s="309"/>
      <c r="Q19" s="309"/>
      <c r="R19" s="309"/>
      <c r="S19" s="56"/>
      <c r="T19" s="52"/>
      <c r="U19" s="52"/>
      <c r="V19" s="50"/>
      <c r="W19" s="50"/>
      <c r="X19" s="50"/>
      <c r="Y19" s="50"/>
      <c r="Z19" s="50"/>
    </row>
    <row r="20" spans="1:26" ht="18.75" customHeight="1">
      <c r="A20" s="138" t="s">
        <v>289</v>
      </c>
      <c r="B20" s="139"/>
      <c r="C20" s="139"/>
      <c r="D20" s="139"/>
      <c r="E20" s="140"/>
      <c r="F20" s="86"/>
      <c r="G20" s="86"/>
      <c r="H20" s="87"/>
      <c r="I20" s="87"/>
      <c r="J20" s="86"/>
      <c r="K20" s="86"/>
      <c r="L20" s="87"/>
      <c r="M20" s="87"/>
      <c r="N20" s="88"/>
      <c r="O20" s="89"/>
      <c r="P20" s="90"/>
      <c r="Q20" s="91"/>
      <c r="R20" s="92"/>
      <c r="S20" s="93"/>
      <c r="T20" s="94"/>
      <c r="U20" s="94"/>
      <c r="V20" s="95"/>
      <c r="W20" s="50"/>
      <c r="X20" s="50"/>
      <c r="Y20" s="50"/>
      <c r="Z20" s="50"/>
    </row>
    <row r="21" spans="1:26" ht="12" customHeight="1">
      <c r="A21" s="141"/>
      <c r="B21" s="140"/>
      <c r="C21" s="140"/>
      <c r="D21" s="140"/>
      <c r="E21" s="140"/>
      <c r="F21" s="140"/>
      <c r="G21" s="140"/>
      <c r="H21" s="140"/>
      <c r="I21" s="140"/>
      <c r="J21" s="140"/>
      <c r="K21" s="140"/>
      <c r="L21" s="140"/>
      <c r="M21" s="140"/>
      <c r="N21" s="52"/>
      <c r="O21" s="52"/>
      <c r="P21" s="52"/>
      <c r="Q21" s="52"/>
      <c r="R21" s="52"/>
      <c r="S21" s="56"/>
      <c r="T21" s="52"/>
      <c r="U21" s="52"/>
      <c r="V21" s="50"/>
      <c r="W21" s="50"/>
      <c r="X21" s="50"/>
      <c r="Y21" s="50"/>
      <c r="Z21" s="50"/>
    </row>
    <row r="22" spans="1:26" ht="18" customHeight="1">
      <c r="A22" s="142"/>
      <c r="B22" s="155"/>
      <c r="C22" s="156"/>
      <c r="D22" s="156"/>
      <c r="E22" s="156"/>
      <c r="F22" s="156"/>
      <c r="G22" s="156"/>
      <c r="H22" s="157"/>
      <c r="I22" s="140"/>
      <c r="J22" s="140"/>
      <c r="K22" s="140"/>
      <c r="L22" s="140"/>
      <c r="M22" s="140"/>
      <c r="N22" s="52"/>
      <c r="O22" s="52"/>
      <c r="P22" s="52"/>
      <c r="Q22" s="52"/>
      <c r="R22" s="52"/>
      <c r="S22" s="56"/>
      <c r="T22" s="52"/>
      <c r="U22" s="52"/>
      <c r="V22" s="50"/>
      <c r="W22" s="50"/>
      <c r="X22" s="50"/>
      <c r="Y22" s="50"/>
      <c r="Z22" s="50"/>
    </row>
    <row r="23" spans="1:26" ht="18" customHeight="1">
      <c r="A23" s="144"/>
      <c r="B23" s="158"/>
      <c r="C23" s="140"/>
      <c r="D23" s="140"/>
      <c r="E23" s="140"/>
      <c r="F23" s="140"/>
      <c r="G23" s="140"/>
      <c r="H23" s="159"/>
      <c r="I23" s="140"/>
      <c r="J23" s="140"/>
      <c r="K23" s="140"/>
      <c r="L23" s="140"/>
      <c r="M23" s="140"/>
      <c r="N23" s="52"/>
      <c r="O23" s="52"/>
      <c r="P23" s="52"/>
      <c r="Q23" s="52"/>
      <c r="R23" s="52"/>
      <c r="S23" s="56"/>
      <c r="T23" s="52"/>
      <c r="U23" s="52"/>
      <c r="V23" s="50"/>
      <c r="W23" s="50"/>
      <c r="X23" s="50"/>
      <c r="Y23" s="50"/>
      <c r="Z23" s="50"/>
    </row>
    <row r="24" spans="1:26" ht="18" customHeight="1">
      <c r="A24" s="141"/>
      <c r="B24" s="158"/>
      <c r="C24" s="140"/>
      <c r="D24" s="140"/>
      <c r="E24" s="140"/>
      <c r="F24" s="140"/>
      <c r="G24" s="140"/>
      <c r="H24" s="159"/>
      <c r="I24" s="140"/>
      <c r="J24" s="401"/>
      <c r="K24" s="274"/>
      <c r="L24" s="274"/>
      <c r="M24" s="274"/>
      <c r="N24" s="274"/>
      <c r="O24" s="274"/>
      <c r="P24" s="52"/>
      <c r="Q24" s="52"/>
      <c r="R24" s="52"/>
      <c r="S24" s="56"/>
      <c r="T24" s="52"/>
      <c r="U24" s="52"/>
      <c r="V24" s="95"/>
      <c r="W24" s="50"/>
      <c r="X24" s="50"/>
      <c r="Y24" s="50"/>
      <c r="Z24" s="50"/>
    </row>
    <row r="25" spans="1:26" ht="18.75" customHeight="1">
      <c r="A25" s="144"/>
      <c r="B25" s="160"/>
      <c r="C25" s="161"/>
      <c r="D25" s="507"/>
      <c r="E25" s="274"/>
      <c r="F25" s="274"/>
      <c r="G25" s="274"/>
      <c r="H25" s="508"/>
      <c r="I25" s="162"/>
      <c r="J25" s="380"/>
      <c r="K25" s="274"/>
      <c r="L25" s="274"/>
      <c r="M25" s="274"/>
      <c r="N25" s="274"/>
      <c r="O25" s="274"/>
      <c r="P25" s="274"/>
      <c r="Q25" s="52"/>
      <c r="R25" s="52"/>
      <c r="S25" s="56"/>
      <c r="T25" s="52"/>
      <c r="U25" s="52"/>
      <c r="V25" s="382"/>
      <c r="W25" s="274"/>
      <c r="X25" s="274"/>
      <c r="Y25" s="274"/>
      <c r="Z25" s="50"/>
    </row>
    <row r="26" spans="1:26" ht="3.75" customHeight="1">
      <c r="A26" s="146"/>
      <c r="B26" s="163"/>
      <c r="C26" s="50"/>
      <c r="D26" s="50"/>
      <c r="E26" s="50"/>
      <c r="F26" s="50"/>
      <c r="G26" s="50"/>
      <c r="H26" s="164"/>
      <c r="I26" s="50"/>
      <c r="J26" s="50"/>
      <c r="K26" s="50"/>
      <c r="L26" s="50"/>
      <c r="M26" s="50"/>
      <c r="N26" s="50"/>
      <c r="O26" s="50"/>
      <c r="P26" s="50"/>
      <c r="Q26" s="50"/>
      <c r="R26" s="52"/>
      <c r="S26" s="56"/>
      <c r="T26" s="52"/>
      <c r="U26" s="52"/>
      <c r="V26" s="50"/>
      <c r="W26" s="50"/>
      <c r="X26" s="50"/>
      <c r="Y26" s="50"/>
      <c r="Z26" s="50"/>
    </row>
    <row r="27" spans="1:26" ht="12.75" customHeight="1">
      <c r="A27" s="146"/>
      <c r="B27" s="163"/>
      <c r="C27" s="50"/>
      <c r="D27" s="50"/>
      <c r="E27" s="50"/>
      <c r="F27" s="50"/>
      <c r="G27" s="50"/>
      <c r="H27" s="164"/>
      <c r="I27" s="50"/>
      <c r="J27" s="50"/>
      <c r="K27" s="50"/>
      <c r="L27" s="143" t="s">
        <v>290</v>
      </c>
      <c r="M27" s="50">
        <v>4</v>
      </c>
      <c r="N27" s="52" t="s">
        <v>291</v>
      </c>
      <c r="O27" s="50">
        <v>10</v>
      </c>
      <c r="P27" s="50" t="s">
        <v>260</v>
      </c>
      <c r="Q27" s="50">
        <v>1</v>
      </c>
      <c r="R27" s="50" t="s">
        <v>261</v>
      </c>
      <c r="S27" s="147"/>
      <c r="T27" s="50"/>
      <c r="U27" s="50"/>
      <c r="V27" s="95"/>
      <c r="W27" s="50"/>
      <c r="X27" s="50"/>
      <c r="Y27" s="50"/>
      <c r="Z27" s="50"/>
    </row>
    <row r="28" spans="1:26" ht="12" customHeight="1">
      <c r="A28" s="146"/>
      <c r="B28" s="163"/>
      <c r="C28" s="50"/>
      <c r="D28" s="50"/>
      <c r="E28" s="50"/>
      <c r="F28" s="50"/>
      <c r="G28" s="50"/>
      <c r="H28" s="164"/>
      <c r="I28" s="50"/>
      <c r="J28" s="50"/>
      <c r="K28" s="50"/>
      <c r="L28" s="50"/>
      <c r="M28" s="50"/>
      <c r="N28" s="50"/>
      <c r="O28" s="50"/>
      <c r="P28" s="50"/>
      <c r="Q28" s="50"/>
      <c r="R28" s="50"/>
      <c r="S28" s="147"/>
      <c r="T28" s="50"/>
      <c r="U28" s="50"/>
      <c r="V28" s="50"/>
      <c r="W28" s="50"/>
      <c r="X28" s="50"/>
      <c r="Y28" s="50"/>
      <c r="Z28" s="50"/>
    </row>
    <row r="29" spans="1:26" ht="12" customHeight="1">
      <c r="A29" s="146"/>
      <c r="B29" s="163"/>
      <c r="C29" s="50"/>
      <c r="D29" s="50"/>
      <c r="E29" s="50"/>
      <c r="F29" s="50"/>
      <c r="G29" s="50"/>
      <c r="H29" s="164"/>
      <c r="I29" s="50"/>
      <c r="J29" s="50"/>
      <c r="K29" s="50"/>
      <c r="L29" s="50"/>
      <c r="M29" s="50"/>
      <c r="N29" s="50"/>
      <c r="O29" s="50"/>
      <c r="P29" s="50"/>
      <c r="Q29" s="50"/>
      <c r="R29" s="50"/>
      <c r="S29" s="147"/>
      <c r="T29" s="50"/>
      <c r="U29" s="50"/>
      <c r="V29" s="50"/>
      <c r="W29" s="50"/>
      <c r="X29" s="50"/>
      <c r="Y29" s="50"/>
      <c r="Z29" s="50"/>
    </row>
    <row r="30" spans="1:26" ht="12" customHeight="1">
      <c r="A30" s="146"/>
      <c r="B30" s="163"/>
      <c r="C30" s="50"/>
      <c r="D30" s="50"/>
      <c r="E30" s="50"/>
      <c r="F30" s="50"/>
      <c r="G30" s="50"/>
      <c r="H30" s="164"/>
      <c r="I30" s="50"/>
      <c r="J30" s="145" t="s">
        <v>310</v>
      </c>
      <c r="K30" s="145"/>
      <c r="L30" s="145"/>
      <c r="M30" s="145"/>
      <c r="N30" s="145" t="s">
        <v>311</v>
      </c>
      <c r="O30" s="145"/>
      <c r="P30" s="145"/>
      <c r="Q30" s="50"/>
      <c r="R30" s="50"/>
      <c r="S30" s="147"/>
      <c r="T30" s="50"/>
      <c r="U30" s="50"/>
      <c r="V30" s="50"/>
      <c r="W30" s="50"/>
      <c r="X30" s="50"/>
      <c r="Y30" s="50"/>
      <c r="Z30" s="50"/>
    </row>
    <row r="31" spans="1:26" ht="12" customHeight="1">
      <c r="A31" s="146"/>
      <c r="B31" s="163"/>
      <c r="C31" s="50"/>
      <c r="D31" s="50"/>
      <c r="E31" s="50"/>
      <c r="F31" s="50"/>
      <c r="G31" s="50"/>
      <c r="H31" s="164"/>
      <c r="I31" s="50"/>
      <c r="J31" s="50"/>
      <c r="K31" s="50"/>
      <c r="L31" s="50"/>
      <c r="M31" s="50"/>
      <c r="N31" s="50"/>
      <c r="O31" s="50"/>
      <c r="P31" s="50"/>
      <c r="Q31" s="50"/>
      <c r="R31" s="50"/>
      <c r="S31" s="147"/>
      <c r="T31" s="50"/>
      <c r="U31" s="50"/>
      <c r="V31" s="50"/>
      <c r="W31" s="50"/>
      <c r="X31" s="50"/>
      <c r="Y31" s="50"/>
      <c r="Z31" s="50"/>
    </row>
    <row r="32" spans="1:26" ht="12" customHeight="1">
      <c r="A32" s="146"/>
      <c r="B32" s="163"/>
      <c r="C32" s="50" t="s">
        <v>312</v>
      </c>
      <c r="D32" s="50"/>
      <c r="E32" s="50"/>
      <c r="F32" s="50"/>
      <c r="G32" s="50"/>
      <c r="H32" s="164"/>
      <c r="I32" s="50"/>
      <c r="J32" s="50" t="s">
        <v>295</v>
      </c>
      <c r="K32" s="50"/>
      <c r="L32" s="50"/>
      <c r="M32" s="50"/>
      <c r="N32" s="50"/>
      <c r="O32" s="50"/>
      <c r="P32" s="50"/>
      <c r="Q32" s="50"/>
      <c r="R32" s="50"/>
      <c r="S32" s="147"/>
      <c r="T32" s="50"/>
      <c r="U32" s="50"/>
      <c r="V32" s="50"/>
      <c r="W32" s="50"/>
      <c r="X32" s="50"/>
      <c r="Y32" s="50"/>
      <c r="Z32" s="50"/>
    </row>
    <row r="33" spans="1:26" ht="12" customHeight="1">
      <c r="A33" s="146"/>
      <c r="B33" s="163"/>
      <c r="C33" s="50"/>
      <c r="D33" s="50"/>
      <c r="E33" s="50"/>
      <c r="F33" s="50"/>
      <c r="G33" s="50"/>
      <c r="H33" s="164"/>
      <c r="I33" s="50"/>
      <c r="J33" s="50"/>
      <c r="K33" s="50"/>
      <c r="L33" s="50"/>
      <c r="M33" s="50"/>
      <c r="N33" s="50"/>
      <c r="O33" s="50"/>
      <c r="P33" s="50"/>
      <c r="Q33" s="50"/>
      <c r="R33" s="50"/>
      <c r="S33" s="147"/>
      <c r="T33" s="50"/>
      <c r="U33" s="50"/>
      <c r="V33" s="50"/>
      <c r="W33" s="50"/>
      <c r="X33" s="50"/>
      <c r="Y33" s="50"/>
      <c r="Z33" s="50"/>
    </row>
    <row r="34" spans="1:26" ht="12" customHeight="1">
      <c r="A34" s="146"/>
      <c r="B34" s="163"/>
      <c r="C34" s="50"/>
      <c r="D34" s="50"/>
      <c r="E34" s="50"/>
      <c r="F34" s="50"/>
      <c r="G34" s="50"/>
      <c r="H34" s="164"/>
      <c r="I34" s="50"/>
      <c r="J34" s="50" t="s">
        <v>296</v>
      </c>
      <c r="K34" s="50"/>
      <c r="L34" s="50"/>
      <c r="M34" s="50"/>
      <c r="N34" s="50"/>
      <c r="O34" s="50"/>
      <c r="P34" s="50"/>
      <c r="Q34" s="50"/>
      <c r="R34" s="50"/>
      <c r="S34" s="147"/>
      <c r="T34" s="50"/>
      <c r="U34" s="50"/>
      <c r="V34" s="50"/>
      <c r="W34" s="50"/>
      <c r="X34" s="50"/>
      <c r="Y34" s="50"/>
      <c r="Z34" s="50"/>
    </row>
    <row r="35" spans="1:26" ht="13.5" customHeight="1">
      <c r="A35" s="146"/>
      <c r="B35" s="163"/>
      <c r="C35" s="50"/>
      <c r="D35" s="50"/>
      <c r="E35" s="50"/>
      <c r="F35" s="50"/>
      <c r="G35" s="50"/>
      <c r="H35" s="164"/>
      <c r="I35" s="50"/>
      <c r="J35" s="509" t="s">
        <v>313</v>
      </c>
      <c r="K35" s="274"/>
      <c r="L35" s="274"/>
      <c r="M35" s="274"/>
      <c r="N35" s="274"/>
      <c r="O35" s="274"/>
      <c r="P35" s="274"/>
      <c r="Q35" s="165"/>
      <c r="R35" s="165"/>
      <c r="S35" s="147"/>
      <c r="T35" s="50"/>
      <c r="U35" s="50"/>
      <c r="V35" s="95" t="s">
        <v>267</v>
      </c>
      <c r="W35" s="50"/>
      <c r="X35" s="50"/>
      <c r="Y35" s="50"/>
      <c r="Z35" s="50"/>
    </row>
    <row r="36" spans="1:26" ht="13.5" customHeight="1">
      <c r="A36" s="146"/>
      <c r="B36" s="163"/>
      <c r="C36" s="50"/>
      <c r="D36" s="50"/>
      <c r="E36" s="50"/>
      <c r="F36" s="50"/>
      <c r="G36" s="50"/>
      <c r="H36" s="164"/>
      <c r="I36" s="50"/>
      <c r="J36" s="274"/>
      <c r="K36" s="274"/>
      <c r="L36" s="274"/>
      <c r="M36" s="274"/>
      <c r="N36" s="274"/>
      <c r="O36" s="274"/>
      <c r="P36" s="274"/>
      <c r="Q36" s="504" t="s">
        <v>269</v>
      </c>
      <c r="R36" s="381"/>
      <c r="S36" s="147"/>
      <c r="T36" s="50"/>
      <c r="U36" s="50"/>
      <c r="V36" s="382" t="s">
        <v>270</v>
      </c>
      <c r="W36" s="274"/>
      <c r="X36" s="274"/>
      <c r="Y36" s="274"/>
      <c r="Z36" s="50"/>
    </row>
    <row r="37" spans="1:26" ht="13.5" customHeight="1">
      <c r="A37" s="146"/>
      <c r="B37" s="163"/>
      <c r="C37" s="50"/>
      <c r="D37" s="50"/>
      <c r="E37" s="50"/>
      <c r="F37" s="50"/>
      <c r="G37" s="50"/>
      <c r="H37" s="164"/>
      <c r="I37" s="50"/>
      <c r="J37" s="274"/>
      <c r="K37" s="274"/>
      <c r="L37" s="274"/>
      <c r="M37" s="274"/>
      <c r="N37" s="274"/>
      <c r="O37" s="274"/>
      <c r="P37" s="274"/>
      <c r="Q37" s="505"/>
      <c r="R37" s="506"/>
      <c r="S37" s="147"/>
      <c r="T37" s="50"/>
      <c r="U37" s="50"/>
      <c r="V37" s="50"/>
      <c r="W37" s="50"/>
      <c r="X37" s="50"/>
      <c r="Y37" s="50"/>
      <c r="Z37" s="50"/>
    </row>
    <row r="38" spans="1:26" ht="5.25" customHeight="1">
      <c r="A38" s="146"/>
      <c r="B38" s="163"/>
      <c r="C38" s="50"/>
      <c r="D38" s="50"/>
      <c r="E38" s="50"/>
      <c r="F38" s="50"/>
      <c r="G38" s="50"/>
      <c r="H38" s="164"/>
      <c r="I38" s="50"/>
      <c r="J38" s="397"/>
      <c r="K38" s="397"/>
      <c r="L38" s="397"/>
      <c r="M38" s="397"/>
      <c r="N38" s="397"/>
      <c r="O38" s="397"/>
      <c r="P38" s="397"/>
      <c r="Q38" s="148"/>
      <c r="R38" s="148"/>
      <c r="S38" s="147"/>
      <c r="T38" s="50"/>
      <c r="U38" s="50"/>
      <c r="V38" s="50"/>
      <c r="W38" s="50"/>
      <c r="X38" s="50"/>
      <c r="Y38" s="50"/>
      <c r="Z38" s="50"/>
    </row>
    <row r="39" spans="1:26" ht="12" customHeight="1">
      <c r="A39" s="146"/>
      <c r="B39" s="163"/>
      <c r="C39" s="50"/>
      <c r="D39" s="50"/>
      <c r="E39" s="50"/>
      <c r="F39" s="50"/>
      <c r="G39" s="50"/>
      <c r="H39" s="164"/>
      <c r="I39" s="50"/>
      <c r="J39" s="50"/>
      <c r="K39" s="50"/>
      <c r="L39" s="50"/>
      <c r="M39" s="50"/>
      <c r="N39" s="50"/>
      <c r="O39" s="50"/>
      <c r="P39" s="50"/>
      <c r="Q39" s="50"/>
      <c r="R39" s="50"/>
      <c r="S39" s="147"/>
      <c r="T39" s="50"/>
      <c r="U39" s="50"/>
      <c r="V39" s="50"/>
      <c r="W39" s="50"/>
      <c r="X39" s="50"/>
      <c r="Y39" s="50"/>
      <c r="Z39" s="50"/>
    </row>
    <row r="40" spans="1:26" ht="12" customHeight="1">
      <c r="A40" s="146"/>
      <c r="B40" s="163"/>
      <c r="C40" s="50"/>
      <c r="D40" s="50"/>
      <c r="E40" s="50"/>
      <c r="F40" s="50"/>
      <c r="G40" s="50"/>
      <c r="H40" s="164"/>
      <c r="I40" s="50"/>
      <c r="J40" s="50"/>
      <c r="K40" s="50"/>
      <c r="L40" s="50"/>
      <c r="M40" s="50"/>
      <c r="N40" s="50"/>
      <c r="O40" s="50"/>
      <c r="P40" s="50"/>
      <c r="Q40" s="50"/>
      <c r="R40" s="50"/>
      <c r="S40" s="147"/>
      <c r="T40" s="50"/>
      <c r="U40" s="50"/>
      <c r="V40" s="50"/>
      <c r="W40" s="50"/>
      <c r="X40" s="50"/>
      <c r="Y40" s="50"/>
      <c r="Z40" s="50"/>
    </row>
    <row r="41" spans="1:26" ht="12" customHeight="1">
      <c r="A41" s="146"/>
      <c r="B41" s="163"/>
      <c r="C41" s="50"/>
      <c r="D41" s="50"/>
      <c r="E41" s="50"/>
      <c r="F41" s="50"/>
      <c r="G41" s="50"/>
      <c r="H41" s="164"/>
      <c r="I41" s="50"/>
      <c r="J41" s="50"/>
      <c r="K41" s="50"/>
      <c r="L41" s="50"/>
      <c r="M41" s="50"/>
      <c r="N41" s="50"/>
      <c r="O41" s="50"/>
      <c r="P41" s="50"/>
      <c r="Q41" s="50"/>
      <c r="R41" s="50"/>
      <c r="S41" s="147"/>
      <c r="T41" s="50"/>
      <c r="U41" s="50"/>
      <c r="V41" s="50"/>
      <c r="W41" s="50"/>
      <c r="X41" s="50"/>
      <c r="Y41" s="50"/>
      <c r="Z41" s="50"/>
    </row>
    <row r="42" spans="1:26" ht="12" customHeight="1">
      <c r="A42" s="146"/>
      <c r="B42" s="163"/>
      <c r="C42" s="50"/>
      <c r="D42" s="50"/>
      <c r="E42" s="50"/>
      <c r="F42" s="50"/>
      <c r="G42" s="50"/>
      <c r="H42" s="164"/>
      <c r="I42" s="50"/>
      <c r="J42" s="50"/>
      <c r="K42" s="50"/>
      <c r="L42" s="50"/>
      <c r="M42" s="50"/>
      <c r="N42" s="50"/>
      <c r="O42" s="50"/>
      <c r="P42" s="50"/>
      <c r="Q42" s="50"/>
      <c r="R42" s="50"/>
      <c r="S42" s="147"/>
      <c r="T42" s="50"/>
      <c r="U42" s="50"/>
      <c r="V42" s="50"/>
      <c r="W42" s="50"/>
      <c r="X42" s="50"/>
      <c r="Y42" s="50"/>
      <c r="Z42" s="50"/>
    </row>
    <row r="43" spans="1:26" ht="12" customHeight="1">
      <c r="A43" s="146"/>
      <c r="B43" s="163"/>
      <c r="C43" s="50"/>
      <c r="D43" s="50"/>
      <c r="E43" s="50"/>
      <c r="F43" s="50"/>
      <c r="G43" s="50"/>
      <c r="H43" s="164"/>
      <c r="I43" s="50"/>
      <c r="J43" s="50"/>
      <c r="K43" s="50"/>
      <c r="L43" s="50"/>
      <c r="M43" s="50"/>
      <c r="N43" s="50"/>
      <c r="O43" s="50"/>
      <c r="P43" s="50"/>
      <c r="Q43" s="50"/>
      <c r="R43" s="50"/>
      <c r="S43" s="147"/>
      <c r="T43" s="50"/>
      <c r="U43" s="50"/>
      <c r="V43" s="50"/>
      <c r="W43" s="50"/>
      <c r="X43" s="50"/>
      <c r="Y43" s="50"/>
      <c r="Z43" s="50"/>
    </row>
    <row r="44" spans="1:26" ht="12" customHeight="1">
      <c r="A44" s="146"/>
      <c r="B44" s="163"/>
      <c r="C44" s="50"/>
      <c r="D44" s="50"/>
      <c r="E44" s="50"/>
      <c r="F44" s="50"/>
      <c r="G44" s="50"/>
      <c r="H44" s="164"/>
      <c r="I44" s="50"/>
      <c r="J44" s="50"/>
      <c r="K44" s="50"/>
      <c r="L44" s="50"/>
      <c r="M44" s="50"/>
      <c r="N44" s="50"/>
      <c r="O44" s="50"/>
      <c r="P44" s="50"/>
      <c r="Q44" s="50"/>
      <c r="R44" s="50"/>
      <c r="S44" s="147"/>
      <c r="T44" s="50"/>
      <c r="U44" s="50"/>
      <c r="V44" s="50"/>
      <c r="W44" s="50"/>
      <c r="X44" s="50"/>
      <c r="Y44" s="50"/>
      <c r="Z44" s="50"/>
    </row>
    <row r="45" spans="1:26" ht="12" customHeight="1">
      <c r="A45" s="146"/>
      <c r="B45" s="166"/>
      <c r="C45" s="167"/>
      <c r="D45" s="167"/>
      <c r="E45" s="167"/>
      <c r="F45" s="167"/>
      <c r="G45" s="167"/>
      <c r="H45" s="168"/>
      <c r="I45" s="50"/>
      <c r="J45" s="50"/>
      <c r="K45" s="50"/>
      <c r="L45" s="50"/>
      <c r="M45" s="50"/>
      <c r="N45" s="50"/>
      <c r="O45" s="50"/>
      <c r="P45" s="50"/>
      <c r="Q45" s="50"/>
      <c r="R45" s="50"/>
      <c r="S45" s="147"/>
      <c r="T45" s="50"/>
      <c r="U45" s="50"/>
      <c r="V45" s="50"/>
      <c r="W45" s="50"/>
      <c r="X45" s="50"/>
      <c r="Y45" s="50"/>
      <c r="Z45" s="50"/>
    </row>
    <row r="46" spans="1:26" ht="12" customHeight="1">
      <c r="A46" s="149"/>
      <c r="B46" s="150"/>
      <c r="C46" s="150"/>
      <c r="D46" s="150"/>
      <c r="E46" s="150"/>
      <c r="F46" s="150"/>
      <c r="G46" s="150"/>
      <c r="H46" s="150"/>
      <c r="I46" s="150"/>
      <c r="J46" s="150"/>
      <c r="K46" s="150"/>
      <c r="L46" s="150"/>
      <c r="M46" s="150"/>
      <c r="N46" s="150"/>
      <c r="O46" s="150"/>
      <c r="P46" s="150"/>
      <c r="Q46" s="150"/>
      <c r="R46" s="150"/>
      <c r="S46" s="151"/>
      <c r="T46" s="50"/>
      <c r="U46" s="50"/>
      <c r="V46" s="50"/>
      <c r="W46" s="50"/>
      <c r="X46" s="50"/>
      <c r="Y46" s="50"/>
      <c r="Z46" s="50"/>
    </row>
    <row r="47" spans="1:26" ht="12" customHeight="1">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row>
    <row r="48" spans="1:26" ht="12" customHeigh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row>
    <row r="49" spans="1:26" ht="12" customHeight="1">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row>
    <row r="50" spans="1:26" ht="12" customHeight="1">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row>
    <row r="51" spans="1:26" ht="12" customHeight="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row>
    <row r="52" spans="1:26" ht="12" customHeight="1">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row>
    <row r="53" spans="1:26" ht="12" customHeight="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row>
    <row r="54" spans="1:26" ht="12" customHeight="1">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row>
    <row r="55" spans="1:26" ht="12" customHeight="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row>
    <row r="56" spans="1:26" ht="12" customHeight="1">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spans="1:26" ht="12" customHeight="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spans="1:26" ht="12" customHeight="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spans="1:26" ht="12" customHeight="1">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spans="1:26" ht="12" customHeight="1">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spans="1:26" ht="12" customHeight="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spans="1:26" ht="12" customHeight="1">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2" customHeight="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2" customHeight="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2" customHeight="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2" customHeight="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2" customHeight="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2" customHeight="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2" customHeight="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2" customHeight="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2"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2" customHeight="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2"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2"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2"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2"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2"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2"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2"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2"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2"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2"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2"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2"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2"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2"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2"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2"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2"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2"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2"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2"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2"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2"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2"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2"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2"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2"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2"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spans="1:2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57">
    <mergeCell ref="Q36:R37"/>
    <mergeCell ref="V36:Y36"/>
    <mergeCell ref="N18:S18"/>
    <mergeCell ref="A19:R19"/>
    <mergeCell ref="J24:O24"/>
    <mergeCell ref="D25:H25"/>
    <mergeCell ref="J25:P25"/>
    <mergeCell ref="V25:Y25"/>
    <mergeCell ref="J35:P38"/>
    <mergeCell ref="B16:B18"/>
    <mergeCell ref="D16:F16"/>
    <mergeCell ref="L16:M17"/>
    <mergeCell ref="N16:S17"/>
    <mergeCell ref="C17:K17"/>
    <mergeCell ref="C18:E18"/>
    <mergeCell ref="F18:K18"/>
    <mergeCell ref="J8:K8"/>
    <mergeCell ref="P8:R8"/>
    <mergeCell ref="A6:B6"/>
    <mergeCell ref="A8:B8"/>
    <mergeCell ref="B1:P1"/>
    <mergeCell ref="C3:D3"/>
    <mergeCell ref="E3:G3"/>
    <mergeCell ref="H3:K3"/>
    <mergeCell ref="L3:N3"/>
    <mergeCell ref="A3:B3"/>
    <mergeCell ref="A9:B9"/>
    <mergeCell ref="N11:O11"/>
    <mergeCell ref="A11:C11"/>
    <mergeCell ref="A12:C12"/>
    <mergeCell ref="A4:R4"/>
    <mergeCell ref="C5:S5"/>
    <mergeCell ref="N8:O8"/>
    <mergeCell ref="N9:O9"/>
    <mergeCell ref="N10:O10"/>
    <mergeCell ref="P10:R10"/>
    <mergeCell ref="A10:C10"/>
    <mergeCell ref="J9:K9"/>
    <mergeCell ref="P9:R9"/>
    <mergeCell ref="C6:S6"/>
    <mergeCell ref="A7:R7"/>
    <mergeCell ref="F8:G8"/>
    <mergeCell ref="P11:R11"/>
    <mergeCell ref="N12:O12"/>
    <mergeCell ref="P12:R12"/>
    <mergeCell ref="F9:G9"/>
    <mergeCell ref="F10:G10"/>
    <mergeCell ref="J10:K10"/>
    <mergeCell ref="D12:L12"/>
    <mergeCell ref="L18:M18"/>
    <mergeCell ref="D13:F13"/>
    <mergeCell ref="K13:L13"/>
    <mergeCell ref="K14:L14"/>
    <mergeCell ref="A16:A17"/>
    <mergeCell ref="A13:C13"/>
    <mergeCell ref="A14:C14"/>
    <mergeCell ref="D14:E14"/>
  </mergeCells>
  <phoneticPr fontId="58"/>
  <printOptions horizontalCentered="1" verticalCentered="1"/>
  <pageMargins left="0.39370078740157483" right="0.39370078740157483" top="0.59020397231334776" bottom="0.59020397231334776" header="0" footer="0"/>
  <pageSetup paperSize="9" orientation="portrait"/>
  <colBreaks count="1" manualBreakCount="1">
    <brk id="1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   説明   </vt:lpstr>
      <vt:lpstr>記入シート</vt:lpstr>
      <vt:lpstr>（例）記入シート </vt:lpstr>
      <vt:lpstr>印刷シートA</vt:lpstr>
      <vt:lpstr>印刷シートB</vt:lpstr>
      <vt:lpstr>印刷シートC</vt:lpstr>
      <vt:lpstr>印刷シート（負担金等）</vt:lpstr>
      <vt:lpstr>（例）印刷シートA</vt:lpstr>
      <vt:lpstr>（例）印刷シート（負担金等）</vt:lpstr>
      <vt:lpstr>データシート</vt:lpstr>
      <vt:lpstr>(例）データシート</vt:lpstr>
      <vt:lpstr>'印刷シート（負担金等）'!Print_Area</vt:lpstr>
      <vt:lpstr>印刷シートA!Print_Area</vt:lpstr>
      <vt:lpstr>印刷シートB!Print_Area</vt:lpstr>
      <vt:lpstr>印刷シートC!Print_Area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takano</dc:creator>
  <cp:lastModifiedBy>M M</cp:lastModifiedBy>
  <cp:lastPrinted>2022-09-29T09:43:37Z</cp:lastPrinted>
  <dcterms:created xsi:type="dcterms:W3CDTF">2003-04-02T12:52:47Z</dcterms:created>
  <dcterms:modified xsi:type="dcterms:W3CDTF">2023-09-24T09:52:01Z</dcterms:modified>
</cp:coreProperties>
</file>